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305DC9A5-64C9-4846-B068-0DF36F9B68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 TAMBOR DE VOLTE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TAMBOR DE VOLTEO'!$A$6:$AG$28</definedName>
    <definedName name="_xlnm.Print_Area" localSheetId="0">'OP TAMBOR DE VOLTEO'!$A$1:$AD$51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" i="1" l="1"/>
  <c r="AB24" i="1" s="1"/>
  <c r="AC24" i="1" s="1"/>
  <c r="L24" i="1"/>
  <c r="N24" i="1" s="1"/>
  <c r="O24" i="1" s="1"/>
  <c r="Z23" i="1"/>
  <c r="AB23" i="1" s="1"/>
  <c r="AC23" i="1" s="1"/>
  <c r="L23" i="1"/>
  <c r="N23" i="1" s="1"/>
  <c r="O23" i="1" s="1"/>
  <c r="L25" i="1" l="1"/>
  <c r="N25" i="1" s="1"/>
  <c r="O25" i="1" s="1"/>
  <c r="Z25" i="1"/>
  <c r="AB25" i="1" s="1"/>
  <c r="AC25" i="1" s="1"/>
  <c r="C18" i="1"/>
  <c r="D18" i="1"/>
  <c r="L18" i="1"/>
  <c r="N18" i="1" s="1"/>
  <c r="O18" i="1" s="1"/>
  <c r="Z18" i="1"/>
  <c r="AB18" i="1" s="1"/>
  <c r="AC18" i="1" s="1"/>
  <c r="Z28" i="1" l="1"/>
  <c r="AB28" i="1" s="1"/>
  <c r="AC28" i="1" s="1"/>
  <c r="L28" i="1"/>
  <c r="N28" i="1" s="1"/>
  <c r="O28" i="1" s="1"/>
  <c r="D28" i="1"/>
  <c r="C28" i="1"/>
  <c r="Z27" i="1"/>
  <c r="AB27" i="1" s="1"/>
  <c r="AC27" i="1" s="1"/>
  <c r="L27" i="1"/>
  <c r="N27" i="1" s="1"/>
  <c r="O27" i="1" s="1"/>
  <c r="D27" i="1"/>
  <c r="C27" i="1"/>
  <c r="Z26" i="1"/>
  <c r="AB26" i="1" s="1"/>
  <c r="AC26" i="1" s="1"/>
  <c r="L26" i="1"/>
  <c r="N26" i="1" s="1"/>
  <c r="O26" i="1" s="1"/>
  <c r="D26" i="1"/>
  <c r="C26" i="1"/>
  <c r="C10" i="1" l="1"/>
  <c r="D10" i="1"/>
  <c r="C11" i="1"/>
  <c r="C12" i="1"/>
  <c r="D12" i="1"/>
  <c r="C13" i="1"/>
  <c r="D13" i="1"/>
  <c r="C14" i="1"/>
  <c r="D14" i="1"/>
  <c r="C15" i="1"/>
  <c r="D15" i="1"/>
  <c r="C17" i="1"/>
  <c r="D17" i="1"/>
  <c r="C19" i="1"/>
  <c r="C20" i="1"/>
  <c r="D20" i="1"/>
  <c r="C21" i="1"/>
  <c r="D21" i="1"/>
  <c r="C22" i="1"/>
  <c r="D22" i="1"/>
  <c r="D7" i="1" l="1"/>
  <c r="C7" i="1"/>
  <c r="Z8" i="1" l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Z17" i="1"/>
  <c r="AB17" i="1" s="1"/>
  <c r="AC17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L8" i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Z7" i="1" l="1"/>
  <c r="AB7" i="1" s="1"/>
  <c r="AC7" i="1" s="1"/>
  <c r="L7" i="1"/>
  <c r="N7" i="1" s="1"/>
  <c r="O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<sst xmlns="http://schemas.openxmlformats.org/spreadsheetml/2006/main" count="320" uniqueCount="164">
  <si>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</si>
  <si>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</si>
  <si>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</si>
  <si>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</si>
  <si>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</si>
  <si>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</si>
  <si>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</si>
  <si>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</si>
  <si>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</si>
  <si>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</si>
  <si>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</si>
  <si>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</si>
  <si>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</si>
  <si>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</si>
  <si>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</si>
  <si>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</si>
  <si>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</si>
  <si>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</si>
  <si>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</si>
  <si>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</si>
  <si>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</si>
  <si>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Guardas de seguridad, Sistema y estaciones de aislamiento y bloqueo</t>
  </si>
  <si>
    <t>Sistema y estacciones de aislamiento y bloqueo</t>
  </si>
  <si>
    <t>Guardas de seguridad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</si>
  <si>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</si>
  <si>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</si>
  <si>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</si>
  <si>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</si>
  <si>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</si>
  <si>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</si>
  <si>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</si>
  <si>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</si>
  <si>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</si>
  <si>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</si>
  <si>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</si>
  <si>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</si>
  <si>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</si>
  <si>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</si>
  <si>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</si>
  <si>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</si>
  <si>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</si>
  <si>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</si>
  <si>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</si>
  <si>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</si>
  <si>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</si>
  <si>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</si>
  <si>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</si>
  <si>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</si>
  <si>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</si>
  <si>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</si>
  <si>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</si>
  <si>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</si>
  <si>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</si>
  <si>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</si>
  <si>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</si>
  <si>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</si>
  <si>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</si>
  <si>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</si>
  <si>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</si>
  <si>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</si>
  <si>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</si>
  <si>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</si>
  <si>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</si>
  <si>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</si>
  <si>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</si>
  <si>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</si>
  <si>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</si>
  <si>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</si>
  <si>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</si>
  <si>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</si>
  <si>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</si>
  <si>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</si>
  <si>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</si>
  <si>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</si>
  <si>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</si>
  <si>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</si>
  <si>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</si>
  <si>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</si>
  <si>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</si>
  <si>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</si>
  <si>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</si>
  <si>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</si>
  <si>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</si>
  <si>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</si>
  <si>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</si>
  <si>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</si>
  <si>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</si>
  <si>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</si>
  <si>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</si>
  <si>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</si>
  <si>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</si>
  <si>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</si>
  <si>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</si>
  <si>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</si>
  <si>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</si>
  <si>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</si>
  <si>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</si>
  <si>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</si>
  <si>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</si>
  <si>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</si>
  <si>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</si>
  <si>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</si>
  <si>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</si>
  <si>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</si>
  <si>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</si>
  <si>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</si>
  <si>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</si>
  <si>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</si>
  <si>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</si>
  <si>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Capacitación de Manejo y Uso de EPP, Capacitación de IPERC, , Capacitación RISST, Capacitación en primeros auxilios, Señalización con letreros de seguridad, PETS, Control constante de la Supervisión.</t>
  </si>
  <si>
    <t>Exposición a Superficies calientes</t>
  </si>
  <si>
    <t>Señalización con letreros de seguridad, Capacitación de Manejo y Uso de EPP, Capacitación de IPERC, Capacitación de RISST, Control constante de la supervisión.</t>
  </si>
  <si>
    <t>Herramientas para Limpieza (Jalador de agua, Palana)</t>
  </si>
  <si>
    <t>Capacitación de Manejo y Uso de EPP, Capacitación de IPERC, Capacitación de RISST, Capacitación Mapa de Riesgo, Control constante de la supervisión.</t>
  </si>
  <si>
    <t>Señalización con letreros de seguridad, Capacitación de Manejo y Uso de EPP, Capacitación de IPERC, PETS, Capacitación de RISST, Control constante de la supervisión.</t>
  </si>
  <si>
    <t>Capacitación de Manejo y Uso de EPP, Capacitación de IPERC, Capacitación de RISST, PETS, Control constante de la supervisión.</t>
  </si>
  <si>
    <t>Señalización con letreros de seguridad, Capacitación de Manejo y Uso de EPP, Capacitación de IPERC, Capacitación de RISST, Monitoreo Ocupacional.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</si>
  <si>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</si>
  <si>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</si>
  <si>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</si>
  <si>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</si>
  <si>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Limpieza de lozas</t>
  </si>
  <si>
    <t>Capacitación de Manejo y Uso de EPP, Capacitación de IPERC, Plan de emergencia, Capacitación de mapa de riesgos, Conformación de la brigada de emergencia. Simulacros de emergencia, capacitación a la brigada de emergencias, señales de seguridad, zonas seguras.</t>
  </si>
  <si>
    <t>Exposición a atrapamiento de manos, aprisionamiento</t>
  </si>
  <si>
    <t>Capacitación de Manejo y Uso de EPP, Capacitación de IPERC, ATS y Permisos de Trabajo, Capacitación RISST, PETS,  Capacitación de trabajos con equipos energizados (bloqueo y etiquetado), Señalización con letreros de seguridad, Control constante de la Supervisión.</t>
  </si>
  <si>
    <t>Descarga de RFF de las cestas a desfrutación y traslado para su llenado</t>
  </si>
  <si>
    <t>Tambor de Volteo en movimiento</t>
  </si>
  <si>
    <t>Plataforma de Tambor de volteo</t>
  </si>
  <si>
    <t>Barandas de seguridad.</t>
  </si>
  <si>
    <t>Contacto con herramientas, contusiones, golpes, cortes.</t>
  </si>
  <si>
    <t>V:00</t>
  </si>
  <si>
    <t>Exposición a caidas, resvalamiento a desnivel, golpes, cortes, rasmilladuras.</t>
  </si>
  <si>
    <t xml:space="preserve"> guantes de seguridad,  zapatos de seguridad, casco de seguridad.</t>
  </si>
  <si>
    <t>Protectores auditivos.</t>
  </si>
  <si>
    <t>Casco de seguridad, zapatos de seguridad, guantes de seguridad.</t>
  </si>
  <si>
    <t xml:space="preserve">  Capacitación de Manejo y Uso de EPP, Capacitación en la Matriz IPERC, Capacitación de RISST, PETS, Supervisión constante, Orden y Limpieza Periódica, señalización con letreros de seguridad.</t>
  </si>
  <si>
    <t>Guantes de seguridad.</t>
  </si>
  <si>
    <t>Zapato de seguridad.</t>
  </si>
  <si>
    <t>Señalización con letreros de seguridad, Capacitación de Manejo y Uso de EPP, Capacitación de IPERC, Capacitación de RISST,  orden y limpieza constante, Control constante de la supervisión.</t>
  </si>
  <si>
    <t>Mascarillas quirúrgicas.</t>
  </si>
  <si>
    <t xml:space="preserve"> Control de síntomas de ingreso y salida aleatorio (termómetro digital, encuesta de síntomas) y capacitación de lavado de manos, capacitaciones y reuniones para mantener la distancia de 1.5 metros entre personas, Plan de Vigilancia Prevención y Control COVID-19, Seguimiento de casos sospechosos y confirmados, Capacitación sobre prevención y factores de riesgo de COVID-19, Capacitación del uso correcto de EPP, infografía de limpieza en equipos y ambientes de trabajo, Señalización COVID-19, implementación de alcohol en gel de 70° y  alcohol desinfectante al 70% en las mesas de trabajo. Solo aplica por COVID-19., Ambientes ventilados, controlar el aforo de personas, puntos para el lavado y desinfeccion de manos.</t>
  </si>
  <si>
    <t>Polo manga larga, pantalon, casco de seguridad, zapatos de seguridad, guantes de seguridad.</t>
  </si>
  <si>
    <t>Polo manga larga con cinta reflectiva, pantalon, casco de seguridad, zapatos de seguridad, guantes de seguridad.</t>
  </si>
  <si>
    <t>Polo manga larga con cinta reflectiva, pantalon, guantes de seguridad, lentes de seguridad.</t>
  </si>
  <si>
    <t>Polo manga larga con cinta reflectiva, pantalón jean, guantes de seguridad, zapatos de seguridad, lentes de seguridad.</t>
  </si>
  <si>
    <t>Polo manga larga con cinta reflectiva, pantalon, casco de seguridad, zapatos de seguridad.</t>
  </si>
  <si>
    <t>Revisado por:</t>
  </si>
  <si>
    <t>Aprobado por:</t>
  </si>
  <si>
    <r>
      <t>CSST</t>
    </r>
    <r>
      <rPr>
        <sz val="14"/>
        <rFont val="Arial Narrow"/>
        <family val="2"/>
      </rPr>
      <t xml:space="preserve">
Jorge Luis Córdova Orozco
</t>
    </r>
    <r>
      <rPr>
        <b/>
        <sz val="14"/>
        <rFont val="Arial Narrow"/>
        <family val="2"/>
      </rPr>
      <t>(Presidente de CSST)</t>
    </r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</si>
  <si>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</si>
  <si>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t>AYUDANTE DE OPERADOR PLANTA EXTRACTORA - TAMBOR DE VOLTEO</t>
  </si>
  <si>
    <t>IP-SST-IDS-003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</si>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</sst>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7" fillId="10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10" xfId="0" applyFont="1" applyFill="1" applyBorder="1" applyAlignment="1">
      <alignment horizontal="center" vertical="center" textRotation="90" wrapText="1"/>
    </xf>
    <xf numFmtId="0" fontId="18" fillId="10" borderId="4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textRotation="90" wrapText="1"/>
    </xf>
    <xf numFmtId="2" fontId="19" fillId="5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textRotation="90" wrapText="1"/>
    </xf>
    <xf numFmtId="0" fontId="21" fillId="0" borderId="0" xfId="0" applyFont="1" applyAlignment="1">
      <alignment wrapText="1"/>
    </xf>
    <xf numFmtId="0" fontId="20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2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textRotation="90" wrapText="1"/>
    </xf>
    <xf numFmtId="0" fontId="5" fillId="9" borderId="4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textRotation="90" wrapText="1"/>
    </xf>
    <xf numFmtId="0" fontId="17" fillId="10" borderId="9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8" fillId="10" borderId="10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textRotation="90" wrapText="1"/>
    </xf>
    <xf numFmtId="0" fontId="18" fillId="10" borderId="9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0" fontId="6" fillId="7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3" fillId="12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textRotation="90" wrapText="1"/>
    </xf>
    <xf numFmtId="0" fontId="19" fillId="0" borderId="13" xfId="0" applyFont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74"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6743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B9EB7D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2D050"/>
      </font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B9EB7D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1128433</xdr:colOff>
      <xdr:row>0</xdr:row>
      <xdr:rowOff>58645</xdr:rowOff>
    </xdr:from>
    <xdr:ext cx="1314450" cy="530947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128433" y="58645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18</xdr:col>
      <xdr:colOff>910166</xdr:colOff>
      <xdr:row>48</xdr:row>
      <xdr:rowOff>148167</xdr:rowOff>
    </xdr:from>
    <xdr:to>
      <xdr:col>19</xdr:col>
      <xdr:colOff>1856316</xdr:colOff>
      <xdr:row>48</xdr:row>
      <xdr:rowOff>1301930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0166" y="63013167"/>
          <a:ext cx="2385483" cy="1153763"/>
        </a:xfrm>
        <a:prstGeom prst="rect">
          <a:avLst/>
        </a:prstGeom>
      </xdr:spPr>
    </xdr:pic>
    <xdr:clientData/>
  </xdr:twoCellAnchor>
  <xdr:twoCellAnchor>
    <xdr:from>
      <xdr:col>15</xdr:col>
      <xdr:colOff>1947333</xdr:colOff>
      <xdr:row>48</xdr:row>
      <xdr:rowOff>127000</xdr:rowOff>
    </xdr:from>
    <xdr:to>
      <xdr:col>15</xdr:col>
      <xdr:colOff>3899958</xdr:colOff>
      <xdr:row>48</xdr:row>
      <xdr:rowOff>1335351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62992000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444500</xdr:colOff>
      <xdr:row>48</xdr:row>
      <xdr:rowOff>154430</xdr:rowOff>
    </xdr:from>
    <xdr:to>
      <xdr:col>8</xdr:col>
      <xdr:colOff>254000</xdr:colOff>
      <xdr:row>48</xdr:row>
      <xdr:rowOff>1715851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250" y="70480680"/>
          <a:ext cx="3492500" cy="15614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51"/>
  <sheetViews>
    <sheetView showGridLines="0" tabSelected="1" view="pageBreakPreview" zoomScale="25" zoomScaleNormal="30" zoomScaleSheetLayoutView="25" workbookViewId="0">
      <pane xSplit="10" ySplit="6" topLeftCell="T50" activePane="bottomRight" state="frozen"/>
      <selection pane="topRight" activeCell="K1" sqref="K1"/>
      <selection pane="bottomLeft" activeCell="A7" sqref="A7"/>
      <selection pane="bottomRight" activeCell="U51" sqref="U51:W51"/>
    </sheetView>
  </sheetViews>
  <sheetFormatPr baseColWidth="10" defaultColWidth="11.453125" defaultRowHeight="14.5" x14ac:dyDescent="0.35"/>
  <cols>
    <col min="1" max="1" width="21.453125" style="3" customWidth="1"/>
    <col min="2" max="2" width="31.26953125" style="1" bestFit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40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8" width="7.7265625" style="4" customWidth="1"/>
    <col min="29" max="29" width="25.179687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82"/>
      <c r="B1" s="83"/>
      <c r="C1" s="86" t="s">
        <v>107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92" t="s">
        <v>0</v>
      </c>
      <c r="W1" s="92"/>
      <c r="X1" s="92"/>
      <c r="Y1" s="92"/>
      <c r="Z1" s="92"/>
      <c r="AA1" s="92" t="s">
        <v>151</v>
      </c>
      <c r="AB1" s="92"/>
      <c r="AC1" s="92"/>
    </row>
    <row r="2" spans="1:29" ht="30" customHeight="1" x14ac:dyDescent="0.35">
      <c r="A2" s="84"/>
      <c r="B2" s="85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1"/>
      <c r="V2" s="92" t="s">
        <v>1</v>
      </c>
      <c r="W2" s="92"/>
      <c r="X2" s="92"/>
      <c r="Y2" s="92"/>
      <c r="Z2" s="92"/>
      <c r="AA2" s="92" t="s">
        <v>130</v>
      </c>
      <c r="AB2" s="92"/>
      <c r="AC2" s="92"/>
    </row>
    <row r="3" spans="1:29" ht="23.25" customHeight="1" x14ac:dyDescent="0.45">
      <c r="A3" s="93" t="s">
        <v>2</v>
      </c>
      <c r="B3" s="94"/>
      <c r="C3" s="95" t="s">
        <v>108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</row>
    <row r="4" spans="1:29" ht="51.75" customHeight="1" x14ac:dyDescent="0.35">
      <c r="A4" s="98" t="s">
        <v>88</v>
      </c>
      <c r="B4" s="99"/>
      <c r="C4" s="100" t="s">
        <v>150</v>
      </c>
      <c r="D4" s="98"/>
      <c r="E4" s="98"/>
      <c r="F4" s="98"/>
      <c r="G4" s="98"/>
      <c r="H4" s="98"/>
      <c r="I4" s="98"/>
      <c r="J4" s="98"/>
      <c r="K4" s="99"/>
      <c r="L4" s="100" t="s">
        <v>89</v>
      </c>
      <c r="M4" s="98"/>
      <c r="N4" s="98"/>
      <c r="O4" s="99"/>
      <c r="P4" s="100" t="s">
        <v>90</v>
      </c>
      <c r="Q4" s="98"/>
      <c r="R4" s="98"/>
      <c r="S4" s="99"/>
      <c r="T4" s="100" t="s">
        <v>91</v>
      </c>
      <c r="U4" s="99"/>
      <c r="V4" s="100" t="s">
        <v>92</v>
      </c>
      <c r="W4" s="98"/>
      <c r="X4" s="98"/>
      <c r="Y4" s="98"/>
      <c r="Z4" s="98"/>
      <c r="AA4" s="98"/>
      <c r="AB4" s="98"/>
      <c r="AC4" s="99"/>
    </row>
    <row r="5" spans="1:29" ht="59.15" customHeight="1" x14ac:dyDescent="0.35">
      <c r="A5" s="67" t="s">
        <v>93</v>
      </c>
      <c r="B5" s="68"/>
      <c r="C5" s="68"/>
      <c r="D5" s="69"/>
      <c r="E5" s="22" t="s">
        <v>94</v>
      </c>
      <c r="F5" s="48" t="s">
        <v>95</v>
      </c>
      <c r="G5" s="48" t="s">
        <v>96</v>
      </c>
      <c r="H5" s="61" t="s">
        <v>3</v>
      </c>
      <c r="I5" s="62"/>
      <c r="J5" s="62"/>
      <c r="K5" s="62"/>
      <c r="L5" s="62"/>
      <c r="M5" s="62"/>
      <c r="N5" s="62"/>
      <c r="O5" s="63"/>
      <c r="P5" s="64" t="s">
        <v>4</v>
      </c>
      <c r="Q5" s="61" t="s">
        <v>24</v>
      </c>
      <c r="R5" s="62"/>
      <c r="S5" s="62"/>
      <c r="T5" s="62"/>
      <c r="U5" s="63"/>
      <c r="V5" s="61" t="s">
        <v>5</v>
      </c>
      <c r="W5" s="62"/>
      <c r="X5" s="62"/>
      <c r="Y5" s="62"/>
      <c r="Z5" s="62"/>
      <c r="AA5" s="62"/>
      <c r="AB5" s="62"/>
      <c r="AC5" s="63"/>
    </row>
    <row r="6" spans="1:29" s="2" customFormat="1" ht="244" customHeight="1" x14ac:dyDescent="0.35">
      <c r="A6" s="23" t="s">
        <v>6</v>
      </c>
      <c r="B6" s="23" t="s">
        <v>0</v>
      </c>
      <c r="C6" s="23" t="s">
        <v>7</v>
      </c>
      <c r="D6" s="23" t="s">
        <v>8</v>
      </c>
      <c r="E6" s="24" t="s">
        <v>97</v>
      </c>
      <c r="F6" s="49"/>
      <c r="G6" s="49"/>
      <c r="H6" s="25" t="s">
        <v>9</v>
      </c>
      <c r="I6" s="25" t="s">
        <v>10</v>
      </c>
      <c r="J6" s="25" t="s">
        <v>11</v>
      </c>
      <c r="K6" s="25" t="s">
        <v>12</v>
      </c>
      <c r="L6" s="25" t="s">
        <v>13</v>
      </c>
      <c r="M6" s="25" t="s">
        <v>14</v>
      </c>
      <c r="N6" s="25" t="s">
        <v>106</v>
      </c>
      <c r="O6" s="25" t="s">
        <v>15</v>
      </c>
      <c r="P6" s="65"/>
      <c r="Q6" s="25" t="s">
        <v>16</v>
      </c>
      <c r="R6" s="25" t="s">
        <v>17</v>
      </c>
      <c r="S6" s="25" t="s">
        <v>18</v>
      </c>
      <c r="T6" s="25" t="s">
        <v>19</v>
      </c>
      <c r="U6" s="25" t="s">
        <v>20</v>
      </c>
      <c r="V6" s="25" t="s">
        <v>9</v>
      </c>
      <c r="W6" s="25" t="s">
        <v>10</v>
      </c>
      <c r="X6" s="25" t="s">
        <v>11</v>
      </c>
      <c r="Y6" s="25" t="s">
        <v>12</v>
      </c>
      <c r="Z6" s="25" t="s">
        <v>13</v>
      </c>
      <c r="AA6" s="25" t="s">
        <v>14</v>
      </c>
      <c r="AB6" s="25" t="s">
        <v>105</v>
      </c>
      <c r="AC6" s="25" t="s">
        <v>15</v>
      </c>
    </row>
    <row r="7" spans="1:29" ht="168" customHeight="1" x14ac:dyDescent="0.35">
      <c r="A7" s="66" t="s">
        <v>125</v>
      </c>
      <c r="B7" s="26">
        <v>102</v>
      </c>
      <c r="C7" s="27" t="str">
        <f>IFERROR(VLOOKUP(B7,[4]PELIGROS!$B$7:$D$130,2,FALSE),"")</f>
        <v>Líquidos/emulsiones en el Suelo</v>
      </c>
      <c r="D7" s="27" t="str">
        <f>IFERROR(VLOOKUP(B7,[4]PELIGROS!$B$7:$D$130,3,FALSE),"")</f>
        <v>Caída al mismo nivel, golpes, resbalones</v>
      </c>
      <c r="E7" s="26" t="s">
        <v>72</v>
      </c>
      <c r="F7" s="28" t="s">
        <v>100</v>
      </c>
      <c r="G7" s="26" t="s">
        <v>73</v>
      </c>
      <c r="H7" s="26">
        <v>1</v>
      </c>
      <c r="I7" s="26">
        <v>1</v>
      </c>
      <c r="J7" s="26">
        <v>2</v>
      </c>
      <c r="K7" s="26">
        <v>3</v>
      </c>
      <c r="L7" s="26">
        <f>H7+I7+J7+K7</f>
        <v>7</v>
      </c>
      <c r="M7" s="26">
        <v>2</v>
      </c>
      <c r="N7" s="26">
        <f t="shared" ref="N7" si="0">L7*M7</f>
        <v>14</v>
      </c>
      <c r="O7" s="29" t="str">
        <f t="shared" ref="O7:O28" si="1">IF(N7&gt;=25,"INTOLERABLE",IF(N7&gt;=17,"IMPORTANTE",IF(N7&gt;=9,"MODERADO",IF(N7&gt;=5,"TOLERABLE","TRIVIAL"))))</f>
        <v>MODERADO</v>
      </c>
      <c r="P7" s="37" t="s">
        <v>67</v>
      </c>
      <c r="Q7" s="26" t="s">
        <v>25</v>
      </c>
      <c r="R7" s="27" t="s">
        <v>25</v>
      </c>
      <c r="S7" s="30" t="s">
        <v>25</v>
      </c>
      <c r="T7" s="26" t="s">
        <v>135</v>
      </c>
      <c r="U7" s="26" t="s">
        <v>134</v>
      </c>
      <c r="V7" s="30">
        <v>1</v>
      </c>
      <c r="W7" s="30">
        <v>1</v>
      </c>
      <c r="X7" s="30">
        <v>1</v>
      </c>
      <c r="Y7" s="30">
        <v>3</v>
      </c>
      <c r="Z7" s="26">
        <f>V7+W7+X7+Y7</f>
        <v>6</v>
      </c>
      <c r="AA7" s="26">
        <v>1</v>
      </c>
      <c r="AB7" s="26">
        <f t="shared" ref="AB7" si="2">Z7*AA7</f>
        <v>6</v>
      </c>
      <c r="AC7" s="29" t="str">
        <f t="shared" ref="AC7:AC28" si="3">IF(AB7&gt;=25,"INTOLERABLE",IF(AB7&gt;=17,"IMPORTANTE",IF(AB7&gt;=9,"MODERADO",IF(AB7&gt;=5,"TOLERABLE","TRIVIAL"))))</f>
        <v>TOLERABLE</v>
      </c>
    </row>
    <row r="8" spans="1:29" ht="168" customHeight="1" x14ac:dyDescent="0.35">
      <c r="A8" s="66"/>
      <c r="B8" s="26">
        <v>300</v>
      </c>
      <c r="C8" s="27" t="s">
        <v>126</v>
      </c>
      <c r="D8" s="27" t="s">
        <v>123</v>
      </c>
      <c r="E8" s="26" t="s">
        <v>72</v>
      </c>
      <c r="F8" s="28" t="s">
        <v>99</v>
      </c>
      <c r="G8" s="26" t="s">
        <v>73</v>
      </c>
      <c r="H8" s="26">
        <v>1</v>
      </c>
      <c r="I8" s="26">
        <v>2</v>
      </c>
      <c r="J8" s="26">
        <v>2</v>
      </c>
      <c r="K8" s="26">
        <v>3</v>
      </c>
      <c r="L8" s="26">
        <f t="shared" ref="L8:L28" si="4">H8+I8+J8+K8</f>
        <v>8</v>
      </c>
      <c r="M8" s="26">
        <v>3</v>
      </c>
      <c r="N8" s="26">
        <f t="shared" ref="N8:N28" si="5">L8*M8</f>
        <v>24</v>
      </c>
      <c r="O8" s="29" t="str">
        <f t="shared" si="1"/>
        <v>IMPORTANTE</v>
      </c>
      <c r="P8" s="37" t="s">
        <v>67</v>
      </c>
      <c r="Q8" s="26" t="s">
        <v>25</v>
      </c>
      <c r="R8" s="27" t="s">
        <v>25</v>
      </c>
      <c r="S8" s="26" t="s">
        <v>21</v>
      </c>
      <c r="T8" s="26" t="s">
        <v>114</v>
      </c>
      <c r="U8" s="26" t="s">
        <v>136</v>
      </c>
      <c r="V8" s="30">
        <v>1</v>
      </c>
      <c r="W8" s="30">
        <v>1</v>
      </c>
      <c r="X8" s="30">
        <v>1</v>
      </c>
      <c r="Y8" s="30">
        <v>3</v>
      </c>
      <c r="Z8" s="26">
        <f t="shared" ref="Z8:Z28" si="6">V8+W8+X8+Y8</f>
        <v>6</v>
      </c>
      <c r="AA8" s="26">
        <v>2</v>
      </c>
      <c r="AB8" s="26">
        <f t="shared" ref="AB8:AB28" si="7">Z8*AA8</f>
        <v>12</v>
      </c>
      <c r="AC8" s="29" t="str">
        <f t="shared" si="3"/>
        <v>MODERADO</v>
      </c>
    </row>
    <row r="9" spans="1:29" ht="189" customHeight="1" x14ac:dyDescent="0.35">
      <c r="A9" s="66"/>
      <c r="B9" s="26">
        <v>407</v>
      </c>
      <c r="C9" s="27" t="s">
        <v>127</v>
      </c>
      <c r="D9" s="27" t="s">
        <v>131</v>
      </c>
      <c r="E9" s="26" t="s">
        <v>72</v>
      </c>
      <c r="F9" s="28" t="s">
        <v>100</v>
      </c>
      <c r="G9" s="26" t="s">
        <v>101</v>
      </c>
      <c r="H9" s="26">
        <v>1</v>
      </c>
      <c r="I9" s="26">
        <v>2</v>
      </c>
      <c r="J9" s="26">
        <v>2</v>
      </c>
      <c r="K9" s="26">
        <v>3</v>
      </c>
      <c r="L9" s="26">
        <f t="shared" si="4"/>
        <v>8</v>
      </c>
      <c r="M9" s="26">
        <v>3</v>
      </c>
      <c r="N9" s="26">
        <f t="shared" si="5"/>
        <v>24</v>
      </c>
      <c r="O9" s="29" t="str">
        <f t="shared" si="1"/>
        <v>IMPORTANTE</v>
      </c>
      <c r="P9" s="37" t="s">
        <v>69</v>
      </c>
      <c r="Q9" s="26" t="s">
        <v>25</v>
      </c>
      <c r="R9" s="27" t="s">
        <v>25</v>
      </c>
      <c r="S9" s="30" t="s">
        <v>128</v>
      </c>
      <c r="T9" s="31" t="s">
        <v>111</v>
      </c>
      <c r="U9" s="26" t="s">
        <v>132</v>
      </c>
      <c r="V9" s="30">
        <v>1</v>
      </c>
      <c r="W9" s="30">
        <v>1</v>
      </c>
      <c r="X9" s="30">
        <v>1</v>
      </c>
      <c r="Y9" s="30">
        <v>2</v>
      </c>
      <c r="Z9" s="26">
        <f t="shared" si="6"/>
        <v>5</v>
      </c>
      <c r="AA9" s="26">
        <v>1</v>
      </c>
      <c r="AB9" s="26">
        <f t="shared" si="7"/>
        <v>5</v>
      </c>
      <c r="AC9" s="29" t="str">
        <f t="shared" si="3"/>
        <v>TOLERABLE</v>
      </c>
    </row>
    <row r="10" spans="1:29" ht="189" customHeight="1" x14ac:dyDescent="0.35">
      <c r="A10" s="66"/>
      <c r="B10" s="26">
        <v>500</v>
      </c>
      <c r="C10" s="27" t="str">
        <f>IFERROR(VLOOKUP(B10,[4]PELIGROS!$B$7:$D$130,2,FALSE),"")</f>
        <v>Líneas eléctricas/Puntos energizados en Baja Tensión.</v>
      </c>
      <c r="D10" s="27" t="str">
        <f>IFERROR(VLOOKUP(B10,[4]PELIGROS!$B$7:$D$130,3,FALSE),"")</f>
        <v>Contacto con energía eléctrica en baja tensión, electrización, paro respiratorio, paro circulatorio, shock eléctrico, asfixia</v>
      </c>
      <c r="E10" s="26" t="s">
        <v>72</v>
      </c>
      <c r="F10" s="28" t="s">
        <v>102</v>
      </c>
      <c r="G10" s="26" t="s">
        <v>73</v>
      </c>
      <c r="H10" s="26">
        <v>1</v>
      </c>
      <c r="I10" s="26">
        <v>2</v>
      </c>
      <c r="J10" s="26">
        <v>2</v>
      </c>
      <c r="K10" s="26">
        <v>3</v>
      </c>
      <c r="L10" s="26">
        <f t="shared" si="4"/>
        <v>8</v>
      </c>
      <c r="M10" s="26">
        <v>3</v>
      </c>
      <c r="N10" s="26">
        <f t="shared" si="5"/>
        <v>24</v>
      </c>
      <c r="O10" s="29" t="str">
        <f t="shared" si="1"/>
        <v>IMPORTANTE</v>
      </c>
      <c r="P10" s="37" t="s">
        <v>67</v>
      </c>
      <c r="Q10" s="26" t="s">
        <v>25</v>
      </c>
      <c r="R10" s="27" t="s">
        <v>25</v>
      </c>
      <c r="S10" s="31" t="s">
        <v>22</v>
      </c>
      <c r="T10" s="26" t="s">
        <v>124</v>
      </c>
      <c r="U10" s="26" t="s">
        <v>134</v>
      </c>
      <c r="V10" s="30">
        <v>1</v>
      </c>
      <c r="W10" s="30">
        <v>1</v>
      </c>
      <c r="X10" s="30">
        <v>1</v>
      </c>
      <c r="Y10" s="30">
        <v>3</v>
      </c>
      <c r="Z10" s="26">
        <f t="shared" si="6"/>
        <v>6</v>
      </c>
      <c r="AA10" s="26">
        <v>2</v>
      </c>
      <c r="AB10" s="26">
        <f t="shared" si="7"/>
        <v>12</v>
      </c>
      <c r="AC10" s="29" t="str">
        <f t="shared" si="3"/>
        <v>MODERADO</v>
      </c>
    </row>
    <row r="11" spans="1:29" ht="168" customHeight="1" x14ac:dyDescent="0.35">
      <c r="A11" s="66"/>
      <c r="B11" s="26">
        <v>600</v>
      </c>
      <c r="C11" s="27" t="str">
        <f>IFERROR(VLOOKUP(B11,[4]PELIGROS!$B$7:$D$130,2,FALSE),"")</f>
        <v>Fluidos o sustancias calientes</v>
      </c>
      <c r="D11" s="27" t="s">
        <v>110</v>
      </c>
      <c r="E11" s="26" t="s">
        <v>72</v>
      </c>
      <c r="F11" s="28" t="s">
        <v>100</v>
      </c>
      <c r="G11" s="26" t="s">
        <v>73</v>
      </c>
      <c r="H11" s="26">
        <v>1</v>
      </c>
      <c r="I11" s="26">
        <v>2</v>
      </c>
      <c r="J11" s="26">
        <v>2</v>
      </c>
      <c r="K11" s="26">
        <v>3</v>
      </c>
      <c r="L11" s="26">
        <f t="shared" si="4"/>
        <v>8</v>
      </c>
      <c r="M11" s="26">
        <v>3</v>
      </c>
      <c r="N11" s="26">
        <f t="shared" si="5"/>
        <v>24</v>
      </c>
      <c r="O11" s="29" t="str">
        <f t="shared" si="1"/>
        <v>IMPORTANTE</v>
      </c>
      <c r="P11" s="37" t="s">
        <v>67</v>
      </c>
      <c r="Q11" s="26" t="s">
        <v>25</v>
      </c>
      <c r="R11" s="27" t="s">
        <v>25</v>
      </c>
      <c r="S11" s="30" t="s">
        <v>25</v>
      </c>
      <c r="T11" s="32" t="s">
        <v>109</v>
      </c>
      <c r="U11" s="26" t="s">
        <v>142</v>
      </c>
      <c r="V11" s="26">
        <v>1</v>
      </c>
      <c r="W11" s="26">
        <v>1</v>
      </c>
      <c r="X11" s="26">
        <v>1</v>
      </c>
      <c r="Y11" s="30">
        <v>3</v>
      </c>
      <c r="Z11" s="26">
        <f t="shared" si="6"/>
        <v>6</v>
      </c>
      <c r="AA11" s="26">
        <v>2</v>
      </c>
      <c r="AB11" s="26">
        <f t="shared" si="7"/>
        <v>12</v>
      </c>
      <c r="AC11" s="29" t="str">
        <f t="shared" si="3"/>
        <v>MODERADO</v>
      </c>
    </row>
    <row r="12" spans="1:29" ht="252" customHeight="1" x14ac:dyDescent="0.35">
      <c r="A12" s="66"/>
      <c r="B12" s="26">
        <v>800</v>
      </c>
      <c r="C12" s="27" t="str">
        <f>IFERROR(VLOOKUP(B12,[4]PELIGROS!$B$7:$D$130,2,FALSE),"")</f>
        <v>Ruido debido a máquinas o equipos</v>
      </c>
      <c r="D12" s="27" t="str">
        <f>IFERROR(VLOOKUP(B12,[4]PELIGROS!$B$7:$D$130,3,FALSE),"")</f>
        <v>Exposición continua al ruido, hipoacusia, tensión muscular, estrés, falta de concentración.</v>
      </c>
      <c r="E12" s="26" t="s">
        <v>72</v>
      </c>
      <c r="F12" s="28" t="s">
        <v>100</v>
      </c>
      <c r="G12" s="26" t="s">
        <v>101</v>
      </c>
      <c r="H12" s="26">
        <v>1</v>
      </c>
      <c r="I12" s="26">
        <v>2</v>
      </c>
      <c r="J12" s="26">
        <v>2</v>
      </c>
      <c r="K12" s="26">
        <v>3</v>
      </c>
      <c r="L12" s="26">
        <f t="shared" si="4"/>
        <v>8</v>
      </c>
      <c r="M12" s="26">
        <v>3</v>
      </c>
      <c r="N12" s="26">
        <f t="shared" si="5"/>
        <v>24</v>
      </c>
      <c r="O12" s="29" t="str">
        <f t="shared" si="1"/>
        <v>IMPORTANTE</v>
      </c>
      <c r="P12" s="37" t="s">
        <v>69</v>
      </c>
      <c r="Q12" s="26" t="s">
        <v>25</v>
      </c>
      <c r="R12" s="27" t="s">
        <v>25</v>
      </c>
      <c r="S12" s="30" t="s">
        <v>25</v>
      </c>
      <c r="T12" s="33" t="s">
        <v>116</v>
      </c>
      <c r="U12" s="26" t="s">
        <v>133</v>
      </c>
      <c r="V12" s="26">
        <v>1</v>
      </c>
      <c r="W12" s="26">
        <v>1</v>
      </c>
      <c r="X12" s="26">
        <v>1</v>
      </c>
      <c r="Y12" s="30">
        <v>3</v>
      </c>
      <c r="Z12" s="26">
        <f t="shared" si="6"/>
        <v>6</v>
      </c>
      <c r="AA12" s="26">
        <v>1</v>
      </c>
      <c r="AB12" s="26">
        <f t="shared" si="7"/>
        <v>6</v>
      </c>
      <c r="AC12" s="29" t="str">
        <f t="shared" si="3"/>
        <v>TOLERABLE</v>
      </c>
    </row>
    <row r="13" spans="1:29" ht="409.6" customHeight="1" x14ac:dyDescent="0.35">
      <c r="A13" s="66"/>
      <c r="B13" s="26">
        <v>908</v>
      </c>
      <c r="C13" s="27" t="str">
        <f>IFERROR(VLOOKUP(B13,[4]PELIGROS!$B$7:$D$130,2,FALSE),"")</f>
        <v>Virus SARS-CoV-2 (Virus que produce la enfermedad COVID-19)</v>
      </c>
      <c r="D13" s="27" t="str">
        <f>IFERROR(VLOOKUP(B13,[4]PELIGROS!$B$7:$D$130,3,FALSE),"")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" s="26" t="s">
        <v>72</v>
      </c>
      <c r="F13" s="28" t="s">
        <v>103</v>
      </c>
      <c r="G13" s="26" t="s">
        <v>73</v>
      </c>
      <c r="H13" s="27">
        <v>1</v>
      </c>
      <c r="I13" s="27">
        <v>1</v>
      </c>
      <c r="J13" s="27">
        <v>1</v>
      </c>
      <c r="K13" s="26">
        <v>3</v>
      </c>
      <c r="L13" s="26">
        <f t="shared" si="4"/>
        <v>6</v>
      </c>
      <c r="M13" s="27">
        <v>3</v>
      </c>
      <c r="N13" s="26">
        <f t="shared" si="5"/>
        <v>18</v>
      </c>
      <c r="O13" s="29" t="str">
        <f t="shared" si="1"/>
        <v>IMPORTANTE</v>
      </c>
      <c r="P13" s="37" t="s">
        <v>162</v>
      </c>
      <c r="Q13" s="26" t="s">
        <v>25</v>
      </c>
      <c r="R13" s="27" t="s">
        <v>25</v>
      </c>
      <c r="S13" s="30" t="s">
        <v>25</v>
      </c>
      <c r="T13" s="33" t="s">
        <v>140</v>
      </c>
      <c r="U13" s="26" t="s">
        <v>139</v>
      </c>
      <c r="V13" s="27">
        <v>1</v>
      </c>
      <c r="W13" s="27">
        <v>1</v>
      </c>
      <c r="X13" s="27">
        <v>1</v>
      </c>
      <c r="Y13" s="30">
        <v>3</v>
      </c>
      <c r="Z13" s="26">
        <f t="shared" si="6"/>
        <v>6</v>
      </c>
      <c r="AA13" s="27">
        <v>2</v>
      </c>
      <c r="AB13" s="26">
        <f t="shared" si="7"/>
        <v>12</v>
      </c>
      <c r="AC13" s="29" t="str">
        <f t="shared" si="3"/>
        <v>MODERADO</v>
      </c>
    </row>
    <row r="14" spans="1:29" ht="168" customHeight="1" x14ac:dyDescent="0.35">
      <c r="A14" s="66" t="s">
        <v>121</v>
      </c>
      <c r="B14" s="26">
        <v>101</v>
      </c>
      <c r="C14" s="27" t="str">
        <f>IFERROR(VLOOKUP(B14,[4]PELIGROS!$B$7:$D$130,2,FALSE),"")</f>
        <v>Objetos en el Suelo</v>
      </c>
      <c r="D14" s="27" t="str">
        <f>IFERROR(VLOOKUP(B14,[4]PELIGROS!$B$7:$D$130,3,FALSE),"")</f>
        <v>Caída al mismo nivel, tropesones, golpes, rasmilladuras, daño a la salud</v>
      </c>
      <c r="E14" s="26" t="s">
        <v>104</v>
      </c>
      <c r="F14" s="28" t="s">
        <v>98</v>
      </c>
      <c r="G14" s="26" t="s">
        <v>73</v>
      </c>
      <c r="H14" s="26">
        <v>1</v>
      </c>
      <c r="I14" s="26">
        <v>1</v>
      </c>
      <c r="J14" s="26">
        <v>2</v>
      </c>
      <c r="K14" s="26">
        <v>2</v>
      </c>
      <c r="L14" s="26">
        <f t="shared" si="4"/>
        <v>6</v>
      </c>
      <c r="M14" s="26">
        <v>1</v>
      </c>
      <c r="N14" s="26">
        <f t="shared" si="5"/>
        <v>6</v>
      </c>
      <c r="O14" s="29" t="str">
        <f t="shared" si="1"/>
        <v>TOLERABLE</v>
      </c>
      <c r="P14" s="37" t="s">
        <v>67</v>
      </c>
      <c r="Q14" s="26" t="s">
        <v>25</v>
      </c>
      <c r="R14" s="27" t="s">
        <v>25</v>
      </c>
      <c r="S14" s="30" t="s">
        <v>25</v>
      </c>
      <c r="T14" s="26" t="s">
        <v>135</v>
      </c>
      <c r="U14" s="26" t="s">
        <v>134</v>
      </c>
      <c r="V14" s="30">
        <v>1</v>
      </c>
      <c r="W14" s="30">
        <v>1</v>
      </c>
      <c r="X14" s="30">
        <v>1</v>
      </c>
      <c r="Y14" s="30">
        <v>2</v>
      </c>
      <c r="Z14" s="26">
        <f t="shared" si="6"/>
        <v>5</v>
      </c>
      <c r="AA14" s="26">
        <v>1</v>
      </c>
      <c r="AB14" s="26">
        <f t="shared" si="7"/>
        <v>5</v>
      </c>
      <c r="AC14" s="29" t="str">
        <f t="shared" si="3"/>
        <v>TOLERABLE</v>
      </c>
    </row>
    <row r="15" spans="1:29" ht="168" customHeight="1" x14ac:dyDescent="0.35">
      <c r="A15" s="66"/>
      <c r="B15" s="26">
        <v>102</v>
      </c>
      <c r="C15" s="27" t="str">
        <f>IFERROR(VLOOKUP(B15,[4]PELIGROS!$B$7:$D$130,2,FALSE),"")</f>
        <v>Líquidos/emulsiones en el Suelo</v>
      </c>
      <c r="D15" s="27" t="str">
        <f>IFERROR(VLOOKUP(B15,[4]PELIGROS!$B$7:$D$130,3,FALSE),"")</f>
        <v>Caída al mismo nivel, golpes, resbalones</v>
      </c>
      <c r="E15" s="26" t="s">
        <v>104</v>
      </c>
      <c r="F15" s="28" t="s">
        <v>100</v>
      </c>
      <c r="G15" s="26" t="s">
        <v>73</v>
      </c>
      <c r="H15" s="26">
        <v>1</v>
      </c>
      <c r="I15" s="26">
        <v>1</v>
      </c>
      <c r="J15" s="26">
        <v>2</v>
      </c>
      <c r="K15" s="26">
        <v>2</v>
      </c>
      <c r="L15" s="26">
        <f t="shared" si="4"/>
        <v>6</v>
      </c>
      <c r="M15" s="26">
        <v>1</v>
      </c>
      <c r="N15" s="26">
        <f t="shared" si="5"/>
        <v>6</v>
      </c>
      <c r="O15" s="29" t="str">
        <f t="shared" si="1"/>
        <v>TOLERABLE</v>
      </c>
      <c r="P15" s="37" t="s">
        <v>67</v>
      </c>
      <c r="Q15" s="26" t="s">
        <v>25</v>
      </c>
      <c r="R15" s="27" t="s">
        <v>25</v>
      </c>
      <c r="S15" s="30" t="s">
        <v>25</v>
      </c>
      <c r="T15" s="26" t="s">
        <v>135</v>
      </c>
      <c r="U15" s="26" t="s">
        <v>134</v>
      </c>
      <c r="V15" s="30">
        <v>1</v>
      </c>
      <c r="W15" s="30">
        <v>1</v>
      </c>
      <c r="X15" s="30">
        <v>1</v>
      </c>
      <c r="Y15" s="30">
        <v>2</v>
      </c>
      <c r="Z15" s="26">
        <f t="shared" si="6"/>
        <v>5</v>
      </c>
      <c r="AA15" s="26">
        <v>1</v>
      </c>
      <c r="AB15" s="26">
        <f t="shared" si="7"/>
        <v>5</v>
      </c>
      <c r="AC15" s="29" t="str">
        <f t="shared" si="3"/>
        <v>TOLERABLE</v>
      </c>
    </row>
    <row r="16" spans="1:29" ht="168" customHeight="1" x14ac:dyDescent="0.35">
      <c r="A16" s="66"/>
      <c r="B16" s="26">
        <v>304</v>
      </c>
      <c r="C16" s="27" t="s">
        <v>112</v>
      </c>
      <c r="D16" s="27" t="s">
        <v>129</v>
      </c>
      <c r="E16" s="26" t="s">
        <v>72</v>
      </c>
      <c r="F16" s="28" t="s">
        <v>99</v>
      </c>
      <c r="G16" s="26" t="s">
        <v>73</v>
      </c>
      <c r="H16" s="26">
        <v>1</v>
      </c>
      <c r="I16" s="26">
        <v>1</v>
      </c>
      <c r="J16" s="26">
        <v>2</v>
      </c>
      <c r="K16" s="26">
        <v>2</v>
      </c>
      <c r="L16" s="26">
        <f t="shared" si="4"/>
        <v>6</v>
      </c>
      <c r="M16" s="26">
        <v>2</v>
      </c>
      <c r="N16" s="26">
        <f t="shared" si="5"/>
        <v>12</v>
      </c>
      <c r="O16" s="29" t="str">
        <f t="shared" si="1"/>
        <v>MODERADO</v>
      </c>
      <c r="P16" s="37" t="s">
        <v>67</v>
      </c>
      <c r="Q16" s="26" t="s">
        <v>25</v>
      </c>
      <c r="R16" s="27" t="s">
        <v>25</v>
      </c>
      <c r="S16" s="30" t="s">
        <v>25</v>
      </c>
      <c r="T16" s="26" t="s">
        <v>115</v>
      </c>
      <c r="U16" s="26" t="s">
        <v>142</v>
      </c>
      <c r="V16" s="30">
        <v>1</v>
      </c>
      <c r="W16" s="30">
        <v>1</v>
      </c>
      <c r="X16" s="30">
        <v>1</v>
      </c>
      <c r="Y16" s="30">
        <v>2</v>
      </c>
      <c r="Z16" s="26">
        <f t="shared" si="6"/>
        <v>5</v>
      </c>
      <c r="AA16" s="26">
        <v>1</v>
      </c>
      <c r="AB16" s="26">
        <f t="shared" si="7"/>
        <v>5</v>
      </c>
      <c r="AC16" s="29" t="str">
        <f t="shared" si="3"/>
        <v>TOLERABLE</v>
      </c>
    </row>
    <row r="17" spans="1:32" ht="168" customHeight="1" x14ac:dyDescent="0.35">
      <c r="A17" s="66"/>
      <c r="B17" s="26">
        <v>307</v>
      </c>
      <c r="C17" s="27" t="str">
        <f>IFERROR(VLOOKUP(B17,[4]PELIGROS!$B$7:$D$130,2,FALSE),"")</f>
        <v>Máquinas o equipos fijos con piezas cortantes</v>
      </c>
      <c r="D17" s="27" t="str">
        <f>IFERROR(VLOOKUP(B17,[4]PELIGROS!$B$7:$D$130,3,FALSE),"")</f>
        <v>Contacto con piezas cortantes, cortes, amputaciones.</v>
      </c>
      <c r="E17" s="26" t="s">
        <v>72</v>
      </c>
      <c r="F17" s="28" t="s">
        <v>99</v>
      </c>
      <c r="G17" s="26" t="s">
        <v>73</v>
      </c>
      <c r="H17" s="26">
        <v>1</v>
      </c>
      <c r="I17" s="26">
        <v>2</v>
      </c>
      <c r="J17" s="26">
        <v>2</v>
      </c>
      <c r="K17" s="26">
        <v>2</v>
      </c>
      <c r="L17" s="26">
        <f t="shared" si="4"/>
        <v>7</v>
      </c>
      <c r="M17" s="26">
        <v>3</v>
      </c>
      <c r="N17" s="26">
        <f t="shared" si="5"/>
        <v>21</v>
      </c>
      <c r="O17" s="29" t="str">
        <f t="shared" si="1"/>
        <v>IMPORTANTE</v>
      </c>
      <c r="P17" s="37" t="s">
        <v>68</v>
      </c>
      <c r="Q17" s="26" t="s">
        <v>25</v>
      </c>
      <c r="R17" s="27" t="s">
        <v>25</v>
      </c>
      <c r="S17" s="26" t="s">
        <v>23</v>
      </c>
      <c r="T17" s="26" t="s">
        <v>115</v>
      </c>
      <c r="U17" s="26" t="s">
        <v>141</v>
      </c>
      <c r="V17" s="30">
        <v>1</v>
      </c>
      <c r="W17" s="30">
        <v>1</v>
      </c>
      <c r="X17" s="30">
        <v>1</v>
      </c>
      <c r="Y17" s="30">
        <v>2</v>
      </c>
      <c r="Z17" s="26">
        <f t="shared" si="6"/>
        <v>5</v>
      </c>
      <c r="AA17" s="26">
        <v>2</v>
      </c>
      <c r="AB17" s="26">
        <f t="shared" si="7"/>
        <v>10</v>
      </c>
      <c r="AC17" s="29" t="str">
        <f t="shared" si="3"/>
        <v>MODERADO</v>
      </c>
    </row>
    <row r="18" spans="1:32" ht="189" customHeight="1" x14ac:dyDescent="0.35">
      <c r="A18" s="66"/>
      <c r="B18" s="26">
        <v>407</v>
      </c>
      <c r="C18" s="27" t="str">
        <f>IFERROR(VLOOKUP(B18,[4]PELIGROS!$B$7:$D$130,2,FALSE),"")</f>
        <v>Generación de polvo</v>
      </c>
      <c r="D18" s="27" t="str">
        <f>IFERROR(VLOOKUP(B18,[4]PELIGROS!$B$7:$D$130,3,FALSE),"")</f>
        <v>Inhalación de polvo, reacciones alérgicas, irritaciones a la vista, daños a la salud.</v>
      </c>
      <c r="E18" s="26" t="s">
        <v>72</v>
      </c>
      <c r="F18" s="28" t="s">
        <v>100</v>
      </c>
      <c r="G18" s="26" t="s">
        <v>101</v>
      </c>
      <c r="H18" s="26">
        <v>1</v>
      </c>
      <c r="I18" s="26">
        <v>2</v>
      </c>
      <c r="J18" s="26">
        <v>2</v>
      </c>
      <c r="K18" s="26">
        <v>2</v>
      </c>
      <c r="L18" s="26">
        <f t="shared" si="4"/>
        <v>7</v>
      </c>
      <c r="M18" s="26">
        <v>3</v>
      </c>
      <c r="N18" s="26">
        <f t="shared" si="5"/>
        <v>21</v>
      </c>
      <c r="O18" s="29" t="str">
        <f t="shared" si="1"/>
        <v>IMPORTANTE</v>
      </c>
      <c r="P18" s="37" t="s">
        <v>69</v>
      </c>
      <c r="Q18" s="26" t="s">
        <v>25</v>
      </c>
      <c r="R18" s="27" t="s">
        <v>25</v>
      </c>
      <c r="S18" s="30" t="s">
        <v>25</v>
      </c>
      <c r="T18" s="31" t="s">
        <v>138</v>
      </c>
      <c r="U18" s="26" t="s">
        <v>143</v>
      </c>
      <c r="V18" s="30">
        <v>1</v>
      </c>
      <c r="W18" s="30">
        <v>1</v>
      </c>
      <c r="X18" s="30">
        <v>1</v>
      </c>
      <c r="Y18" s="30">
        <v>2</v>
      </c>
      <c r="Z18" s="26">
        <f t="shared" si="6"/>
        <v>5</v>
      </c>
      <c r="AA18" s="26">
        <v>2</v>
      </c>
      <c r="AB18" s="26">
        <f t="shared" si="7"/>
        <v>10</v>
      </c>
      <c r="AC18" s="29" t="str">
        <f t="shared" si="3"/>
        <v>MODERADO</v>
      </c>
    </row>
    <row r="19" spans="1:32" ht="168" customHeight="1" x14ac:dyDescent="0.35">
      <c r="A19" s="66"/>
      <c r="B19" s="26">
        <v>600</v>
      </c>
      <c r="C19" s="27" t="str">
        <f>IFERROR(VLOOKUP(B19,[4]PELIGROS!$B$7:$D$130,2,FALSE),"")</f>
        <v>Fluidos o sustancias calientes</v>
      </c>
      <c r="D19" s="27" t="s">
        <v>110</v>
      </c>
      <c r="E19" s="26" t="s">
        <v>72</v>
      </c>
      <c r="F19" s="28" t="s">
        <v>100</v>
      </c>
      <c r="G19" s="26" t="s">
        <v>73</v>
      </c>
      <c r="H19" s="26">
        <v>1</v>
      </c>
      <c r="I19" s="26">
        <v>2</v>
      </c>
      <c r="J19" s="26">
        <v>2</v>
      </c>
      <c r="K19" s="26">
        <v>2</v>
      </c>
      <c r="L19" s="26">
        <f t="shared" si="4"/>
        <v>7</v>
      </c>
      <c r="M19" s="26">
        <v>3</v>
      </c>
      <c r="N19" s="26">
        <f t="shared" si="5"/>
        <v>21</v>
      </c>
      <c r="O19" s="29" t="str">
        <f t="shared" si="1"/>
        <v>IMPORTANTE</v>
      </c>
      <c r="P19" s="37" t="s">
        <v>67</v>
      </c>
      <c r="Q19" s="26" t="s">
        <v>25</v>
      </c>
      <c r="R19" s="27" t="s">
        <v>25</v>
      </c>
      <c r="S19" s="30" t="s">
        <v>25</v>
      </c>
      <c r="T19" s="32" t="s">
        <v>109</v>
      </c>
      <c r="U19" s="26" t="s">
        <v>144</v>
      </c>
      <c r="V19" s="26">
        <v>1</v>
      </c>
      <c r="W19" s="26">
        <v>1</v>
      </c>
      <c r="X19" s="26">
        <v>1</v>
      </c>
      <c r="Y19" s="30">
        <v>2</v>
      </c>
      <c r="Z19" s="26">
        <f t="shared" si="6"/>
        <v>5</v>
      </c>
      <c r="AA19" s="26">
        <v>2</v>
      </c>
      <c r="AB19" s="26">
        <f t="shared" si="7"/>
        <v>10</v>
      </c>
      <c r="AC19" s="29" t="str">
        <f t="shared" si="3"/>
        <v>MODERADO</v>
      </c>
    </row>
    <row r="20" spans="1:32" ht="252" customHeight="1" x14ac:dyDescent="0.35">
      <c r="A20" s="66"/>
      <c r="B20" s="26">
        <v>800</v>
      </c>
      <c r="C20" s="27" t="str">
        <f>IFERROR(VLOOKUP(B20,[4]PELIGROS!$B$7:$D$130,2,FALSE),"")</f>
        <v>Ruido debido a máquinas o equipos</v>
      </c>
      <c r="D20" s="27" t="str">
        <f>IFERROR(VLOOKUP(B20,[4]PELIGROS!$B$7:$D$130,3,FALSE),"")</f>
        <v>Exposición continua al ruido, hipoacusia, tensión muscular, estrés, falta de concentración.</v>
      </c>
      <c r="E20" s="26" t="s">
        <v>72</v>
      </c>
      <c r="F20" s="28" t="s">
        <v>100</v>
      </c>
      <c r="G20" s="26" t="s">
        <v>101</v>
      </c>
      <c r="H20" s="26">
        <v>1</v>
      </c>
      <c r="I20" s="26">
        <v>2</v>
      </c>
      <c r="J20" s="26">
        <v>2</v>
      </c>
      <c r="K20" s="26">
        <v>2</v>
      </c>
      <c r="L20" s="26">
        <f t="shared" si="4"/>
        <v>7</v>
      </c>
      <c r="M20" s="26">
        <v>3</v>
      </c>
      <c r="N20" s="26">
        <f t="shared" si="5"/>
        <v>21</v>
      </c>
      <c r="O20" s="29" t="str">
        <f t="shared" si="1"/>
        <v>IMPORTANTE</v>
      </c>
      <c r="P20" s="37" t="s">
        <v>69</v>
      </c>
      <c r="Q20" s="26" t="s">
        <v>25</v>
      </c>
      <c r="R20" s="27" t="s">
        <v>25</v>
      </c>
      <c r="S20" s="30" t="s">
        <v>25</v>
      </c>
      <c r="T20" s="33" t="s">
        <v>116</v>
      </c>
      <c r="U20" s="26" t="s">
        <v>133</v>
      </c>
      <c r="V20" s="26">
        <v>1</v>
      </c>
      <c r="W20" s="26">
        <v>1</v>
      </c>
      <c r="X20" s="26">
        <v>1</v>
      </c>
      <c r="Y20" s="30">
        <v>2</v>
      </c>
      <c r="Z20" s="26">
        <f t="shared" si="6"/>
        <v>5</v>
      </c>
      <c r="AA20" s="26">
        <v>1</v>
      </c>
      <c r="AB20" s="26">
        <f t="shared" si="7"/>
        <v>5</v>
      </c>
      <c r="AC20" s="29" t="str">
        <f t="shared" si="3"/>
        <v>TOLERABLE</v>
      </c>
    </row>
    <row r="21" spans="1:32" ht="252" customHeight="1" x14ac:dyDescent="0.35">
      <c r="A21" s="66"/>
      <c r="B21" s="26">
        <v>802</v>
      </c>
      <c r="C21" s="27" t="str">
        <f>IFERROR(VLOOKUP(B21,[4]PELIGROS!$B$7:$D$130,2,FALSE),"")</f>
        <v>Vibración debido a máquinas o equipos</v>
      </c>
      <c r="D21" s="27" t="str">
        <f>IFERROR(VLOOKUP(B21,[4]PELIGROS!$B$7:$D$130,3,FALSE),"")</f>
        <v>Exposición a vibraciones, transtornos neurovasculares, lesiones a la columna y raquídeas.</v>
      </c>
      <c r="E21" s="26" t="s">
        <v>72</v>
      </c>
      <c r="F21" s="28" t="s">
        <v>100</v>
      </c>
      <c r="G21" s="26" t="s">
        <v>101</v>
      </c>
      <c r="H21" s="26">
        <v>1</v>
      </c>
      <c r="I21" s="26">
        <v>2</v>
      </c>
      <c r="J21" s="26">
        <v>2</v>
      </c>
      <c r="K21" s="26">
        <v>2</v>
      </c>
      <c r="L21" s="26">
        <f t="shared" si="4"/>
        <v>7</v>
      </c>
      <c r="M21" s="26">
        <v>3</v>
      </c>
      <c r="N21" s="26">
        <f t="shared" si="5"/>
        <v>21</v>
      </c>
      <c r="O21" s="29" t="str">
        <f t="shared" si="1"/>
        <v>IMPORTANTE</v>
      </c>
      <c r="P21" s="37" t="s">
        <v>70</v>
      </c>
      <c r="Q21" s="26" t="s">
        <v>25</v>
      </c>
      <c r="R21" s="27" t="s">
        <v>25</v>
      </c>
      <c r="S21" s="30" t="s">
        <v>25</v>
      </c>
      <c r="T21" s="30" t="s">
        <v>116</v>
      </c>
      <c r="U21" s="26" t="s">
        <v>137</v>
      </c>
      <c r="V21" s="26">
        <v>1</v>
      </c>
      <c r="W21" s="26">
        <v>1</v>
      </c>
      <c r="X21" s="26">
        <v>1</v>
      </c>
      <c r="Y21" s="30">
        <v>2</v>
      </c>
      <c r="Z21" s="26">
        <f t="shared" si="6"/>
        <v>5</v>
      </c>
      <c r="AA21" s="26">
        <v>2</v>
      </c>
      <c r="AB21" s="26">
        <f t="shared" si="7"/>
        <v>10</v>
      </c>
      <c r="AC21" s="29" t="str">
        <f t="shared" si="3"/>
        <v>MODERADO</v>
      </c>
    </row>
    <row r="22" spans="1:32" ht="409.5" customHeight="1" x14ac:dyDescent="0.35">
      <c r="A22" s="66"/>
      <c r="B22" s="26">
        <v>908</v>
      </c>
      <c r="C22" s="27" t="str">
        <f>IFERROR(VLOOKUP(B22,[4]PELIGROS!$B$7:$D$130,2,FALSE),"")</f>
        <v>Virus SARS-CoV-2 (Virus que produce la enfermedad COVID-19)</v>
      </c>
      <c r="D22" s="27" t="str">
        <f>IFERROR(VLOOKUP(B22,[4]PELIGROS!$B$7:$D$130,3,FALSE),"")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2" s="26" t="s">
        <v>72</v>
      </c>
      <c r="F22" s="28" t="s">
        <v>103</v>
      </c>
      <c r="G22" s="26" t="s">
        <v>101</v>
      </c>
      <c r="H22" s="27">
        <v>1</v>
      </c>
      <c r="I22" s="27">
        <v>1</v>
      </c>
      <c r="J22" s="27">
        <v>1</v>
      </c>
      <c r="K22" s="26">
        <v>2</v>
      </c>
      <c r="L22" s="26">
        <f t="shared" si="4"/>
        <v>5</v>
      </c>
      <c r="M22" s="27">
        <v>3</v>
      </c>
      <c r="N22" s="26">
        <f t="shared" si="5"/>
        <v>15</v>
      </c>
      <c r="O22" s="29" t="str">
        <f t="shared" si="1"/>
        <v>MODERADO</v>
      </c>
      <c r="P22" s="37" t="s">
        <v>162</v>
      </c>
      <c r="Q22" s="26" t="s">
        <v>25</v>
      </c>
      <c r="R22" s="27" t="s">
        <v>25</v>
      </c>
      <c r="S22" s="30" t="s">
        <v>25</v>
      </c>
      <c r="T22" s="33" t="s">
        <v>140</v>
      </c>
      <c r="U22" s="26" t="s">
        <v>139</v>
      </c>
      <c r="V22" s="27">
        <v>1</v>
      </c>
      <c r="W22" s="27">
        <v>1</v>
      </c>
      <c r="X22" s="27">
        <v>1</v>
      </c>
      <c r="Y22" s="30">
        <v>2</v>
      </c>
      <c r="Z22" s="26">
        <f t="shared" si="6"/>
        <v>5</v>
      </c>
      <c r="AA22" s="27">
        <v>2</v>
      </c>
      <c r="AB22" s="26">
        <f t="shared" si="7"/>
        <v>10</v>
      </c>
      <c r="AC22" s="29" t="str">
        <f t="shared" si="3"/>
        <v>MODERADO</v>
      </c>
    </row>
    <row r="23" spans="1:32" ht="299.5" customHeight="1" x14ac:dyDescent="0.35">
      <c r="A23" s="70" t="s">
        <v>152</v>
      </c>
      <c r="B23" s="26" t="s">
        <v>25</v>
      </c>
      <c r="C23" s="27" t="s">
        <v>153</v>
      </c>
      <c r="D23" s="27" t="s">
        <v>154</v>
      </c>
      <c r="E23" s="45" t="s">
        <v>72</v>
      </c>
      <c r="F23" s="46" t="s">
        <v>155</v>
      </c>
      <c r="G23" s="45" t="s">
        <v>73</v>
      </c>
      <c r="H23" s="27">
        <v>1</v>
      </c>
      <c r="I23" s="27">
        <v>2</v>
      </c>
      <c r="J23" s="27">
        <v>2</v>
      </c>
      <c r="K23" s="26">
        <v>2</v>
      </c>
      <c r="L23" s="26">
        <f t="shared" si="4"/>
        <v>7</v>
      </c>
      <c r="M23" s="27">
        <v>3</v>
      </c>
      <c r="N23" s="26">
        <f t="shared" si="5"/>
        <v>21</v>
      </c>
      <c r="O23" s="29" t="str">
        <f t="shared" si="1"/>
        <v>IMPORTANTE</v>
      </c>
      <c r="P23" s="37" t="s">
        <v>156</v>
      </c>
      <c r="Q23" s="26" t="s">
        <v>25</v>
      </c>
      <c r="R23" s="27" t="s">
        <v>25</v>
      </c>
      <c r="S23" s="30" t="s">
        <v>25</v>
      </c>
      <c r="T23" s="33" t="s">
        <v>157</v>
      </c>
      <c r="U23" s="26" t="s">
        <v>25</v>
      </c>
      <c r="V23" s="27">
        <v>1</v>
      </c>
      <c r="W23" s="27">
        <v>1</v>
      </c>
      <c r="X23" s="27">
        <v>1</v>
      </c>
      <c r="Y23" s="30">
        <v>1</v>
      </c>
      <c r="Z23" s="26">
        <f t="shared" si="6"/>
        <v>4</v>
      </c>
      <c r="AA23" s="27">
        <v>3</v>
      </c>
      <c r="AB23" s="26">
        <f t="shared" si="7"/>
        <v>12</v>
      </c>
      <c r="AC23" s="29" t="str">
        <f t="shared" si="3"/>
        <v>MODERADO</v>
      </c>
    </row>
    <row r="24" spans="1:32" ht="282" customHeight="1" x14ac:dyDescent="0.35">
      <c r="A24" s="71"/>
      <c r="B24" s="26" t="s">
        <v>25</v>
      </c>
      <c r="C24" s="27" t="s">
        <v>158</v>
      </c>
      <c r="D24" s="27" t="s">
        <v>159</v>
      </c>
      <c r="E24" s="45" t="s">
        <v>72</v>
      </c>
      <c r="F24" s="46" t="s">
        <v>160</v>
      </c>
      <c r="G24" s="45" t="s">
        <v>73</v>
      </c>
      <c r="H24" s="27">
        <v>1</v>
      </c>
      <c r="I24" s="27">
        <v>2</v>
      </c>
      <c r="J24" s="27">
        <v>2</v>
      </c>
      <c r="K24" s="26">
        <v>2</v>
      </c>
      <c r="L24" s="26">
        <f t="shared" si="4"/>
        <v>7</v>
      </c>
      <c r="M24" s="27">
        <v>3</v>
      </c>
      <c r="N24" s="26">
        <f t="shared" si="5"/>
        <v>21</v>
      </c>
      <c r="O24" s="29" t="str">
        <f t="shared" si="1"/>
        <v>IMPORTANTE</v>
      </c>
      <c r="P24" s="37" t="s">
        <v>161</v>
      </c>
      <c r="Q24" s="26" t="s">
        <v>25</v>
      </c>
      <c r="R24" s="27" t="s">
        <v>25</v>
      </c>
      <c r="S24" s="30" t="s">
        <v>25</v>
      </c>
      <c r="T24" s="33" t="s">
        <v>157</v>
      </c>
      <c r="U24" s="26" t="s">
        <v>25</v>
      </c>
      <c r="V24" s="27">
        <v>1</v>
      </c>
      <c r="W24" s="27">
        <v>1</v>
      </c>
      <c r="X24" s="27">
        <v>1</v>
      </c>
      <c r="Y24" s="30">
        <v>1</v>
      </c>
      <c r="Z24" s="26">
        <f t="shared" si="6"/>
        <v>4</v>
      </c>
      <c r="AA24" s="27">
        <v>3</v>
      </c>
      <c r="AB24" s="26">
        <f t="shared" si="7"/>
        <v>12</v>
      </c>
      <c r="AC24" s="29" t="str">
        <f t="shared" si="3"/>
        <v>MODERADO</v>
      </c>
    </row>
    <row r="25" spans="1:32" ht="264.75" customHeight="1" x14ac:dyDescent="0.35">
      <c r="A25" s="66" t="s">
        <v>74</v>
      </c>
      <c r="B25" s="27" t="s">
        <v>25</v>
      </c>
      <c r="C25" s="27" t="s">
        <v>75</v>
      </c>
      <c r="D25" s="27" t="s">
        <v>76</v>
      </c>
      <c r="E25" s="34" t="s">
        <v>77</v>
      </c>
      <c r="F25" s="35" t="s">
        <v>78</v>
      </c>
      <c r="G25" s="34" t="s">
        <v>73</v>
      </c>
      <c r="H25" s="26">
        <v>1</v>
      </c>
      <c r="I25" s="26">
        <v>1</v>
      </c>
      <c r="J25" s="26">
        <v>1</v>
      </c>
      <c r="K25" s="27">
        <v>1</v>
      </c>
      <c r="L25" s="26">
        <f t="shared" si="4"/>
        <v>4</v>
      </c>
      <c r="M25" s="26">
        <v>3</v>
      </c>
      <c r="N25" s="26">
        <f t="shared" si="5"/>
        <v>12</v>
      </c>
      <c r="O25" s="29" t="str">
        <f t="shared" si="1"/>
        <v>MODERADO</v>
      </c>
      <c r="P25" s="38" t="s">
        <v>79</v>
      </c>
      <c r="Q25" s="27" t="s">
        <v>25</v>
      </c>
      <c r="R25" s="27" t="s">
        <v>25</v>
      </c>
      <c r="S25" s="27" t="s">
        <v>117</v>
      </c>
      <c r="T25" s="27" t="s">
        <v>118</v>
      </c>
      <c r="U25" s="26" t="s">
        <v>25</v>
      </c>
      <c r="V25" s="26">
        <v>1</v>
      </c>
      <c r="W25" s="26">
        <v>1</v>
      </c>
      <c r="X25" s="26">
        <v>1</v>
      </c>
      <c r="Y25" s="26">
        <v>1</v>
      </c>
      <c r="Z25" s="26">
        <f t="shared" si="6"/>
        <v>4</v>
      </c>
      <c r="AA25" s="26">
        <v>2</v>
      </c>
      <c r="AB25" s="26">
        <f t="shared" si="7"/>
        <v>8</v>
      </c>
      <c r="AC25" s="29" t="str">
        <f t="shared" si="3"/>
        <v>TOLERABLE</v>
      </c>
    </row>
    <row r="26" spans="1:32" s="36" customFormat="1" ht="151.75" customHeight="1" x14ac:dyDescent="0.3">
      <c r="A26" s="66"/>
      <c r="B26" s="27">
        <v>1200</v>
      </c>
      <c r="C26" s="27" t="str">
        <f>IFERROR(VLOOKUP(B26,[4]PELIGROS!$B$7:$D$130,2,FALSE),"")</f>
        <v>Lluvia intensa</v>
      </c>
      <c r="D26" s="27" t="str">
        <f>IFERROR(VLOOKUP(B26,[4]PELIGROS!$B$7:$D$130,3,FALSE),"")</f>
        <v>Inundación, resbalones, colisión, resfríos.</v>
      </c>
      <c r="E26" s="120" t="s">
        <v>104</v>
      </c>
      <c r="F26" s="129" t="s">
        <v>78</v>
      </c>
      <c r="G26" s="120" t="s">
        <v>73</v>
      </c>
      <c r="H26" s="26">
        <v>1</v>
      </c>
      <c r="I26" s="26">
        <v>2</v>
      </c>
      <c r="J26" s="26">
        <v>2</v>
      </c>
      <c r="K26" s="27">
        <v>2</v>
      </c>
      <c r="L26" s="27">
        <f t="shared" si="4"/>
        <v>7</v>
      </c>
      <c r="M26" s="26">
        <v>2</v>
      </c>
      <c r="N26" s="27">
        <f t="shared" si="5"/>
        <v>14</v>
      </c>
      <c r="O26" s="29" t="str">
        <f t="shared" si="1"/>
        <v>MODERADO</v>
      </c>
      <c r="P26" s="37" t="s">
        <v>67</v>
      </c>
      <c r="Q26" s="30" t="s">
        <v>25</v>
      </c>
      <c r="R26" s="27" t="s">
        <v>25</v>
      </c>
      <c r="S26" s="27" t="s">
        <v>25</v>
      </c>
      <c r="T26" s="26" t="s">
        <v>113</v>
      </c>
      <c r="U26" s="26" t="s">
        <v>145</v>
      </c>
      <c r="V26" s="27">
        <v>1</v>
      </c>
      <c r="W26" s="27">
        <v>1</v>
      </c>
      <c r="X26" s="27">
        <v>1</v>
      </c>
      <c r="Y26" s="27">
        <v>3</v>
      </c>
      <c r="Z26" s="27">
        <f t="shared" si="6"/>
        <v>6</v>
      </c>
      <c r="AA26" s="27">
        <v>2</v>
      </c>
      <c r="AB26" s="27">
        <f t="shared" si="7"/>
        <v>12</v>
      </c>
      <c r="AC26" s="29" t="str">
        <f t="shared" si="3"/>
        <v>MODERADO</v>
      </c>
    </row>
    <row r="27" spans="1:32" s="36" customFormat="1" ht="100" customHeight="1" x14ac:dyDescent="0.3">
      <c r="A27" s="66"/>
      <c r="B27" s="27">
        <v>1202</v>
      </c>
      <c r="C27" s="27" t="str">
        <f>IFERROR(VLOOKUP(B27,[4]PELIGROS!$B$7:$D$130,2,FALSE),"")</f>
        <v>Tormenta Eléctrica</v>
      </c>
      <c r="D27" s="27" t="str">
        <f>IFERROR(VLOOKUP(B27,[4]PELIGROS!$B$7:$D$130,3,FALSE),"")</f>
        <v>Exposición a descarga eléctrica, electrización, electrocución, incendios</v>
      </c>
      <c r="E27" s="122"/>
      <c r="F27" s="130"/>
      <c r="G27" s="121"/>
      <c r="H27" s="26">
        <v>1</v>
      </c>
      <c r="I27" s="26">
        <v>2</v>
      </c>
      <c r="J27" s="26">
        <v>2</v>
      </c>
      <c r="K27" s="27">
        <v>1</v>
      </c>
      <c r="L27" s="27">
        <f t="shared" si="4"/>
        <v>6</v>
      </c>
      <c r="M27" s="26">
        <v>3</v>
      </c>
      <c r="N27" s="27">
        <f t="shared" si="5"/>
        <v>18</v>
      </c>
      <c r="O27" s="29" t="str">
        <f t="shared" si="1"/>
        <v>IMPORTANTE</v>
      </c>
      <c r="P27" s="37" t="s">
        <v>67</v>
      </c>
      <c r="Q27" s="30" t="s">
        <v>25</v>
      </c>
      <c r="R27" s="27" t="s">
        <v>25</v>
      </c>
      <c r="S27" s="27" t="s">
        <v>119</v>
      </c>
      <c r="T27" s="26" t="s">
        <v>120</v>
      </c>
      <c r="U27" s="26" t="s">
        <v>134</v>
      </c>
      <c r="V27" s="27">
        <v>1</v>
      </c>
      <c r="W27" s="27">
        <v>1</v>
      </c>
      <c r="X27" s="27">
        <v>1</v>
      </c>
      <c r="Y27" s="27">
        <v>1</v>
      </c>
      <c r="Z27" s="27">
        <f t="shared" si="6"/>
        <v>4</v>
      </c>
      <c r="AA27" s="27">
        <v>3</v>
      </c>
      <c r="AB27" s="27">
        <f t="shared" si="7"/>
        <v>12</v>
      </c>
      <c r="AC27" s="29" t="str">
        <f t="shared" si="3"/>
        <v>MODERADO</v>
      </c>
    </row>
    <row r="28" spans="1:32" s="36" customFormat="1" ht="100" customHeight="1" x14ac:dyDescent="0.3">
      <c r="A28" s="66"/>
      <c r="B28" s="27">
        <v>1203</v>
      </c>
      <c r="C28" s="27" t="str">
        <f>IFERROR(VLOOKUP(B28,[4]PELIGROS!$B$7:$D$130,2,FALSE),"")</f>
        <v>Sismos</v>
      </c>
      <c r="D28" s="27" t="str">
        <f>IFERROR(VLOOKUP(B28,[4]PELIGROS!$B$7:$D$130,3,FALSE),"")</f>
        <v>Caída del personal/colapso de estructuras, golpes, aplastamiento, muerte</v>
      </c>
      <c r="E28" s="27" t="s">
        <v>77</v>
      </c>
      <c r="F28" s="131"/>
      <c r="G28" s="122"/>
      <c r="H28" s="26">
        <v>1</v>
      </c>
      <c r="I28" s="26">
        <v>2</v>
      </c>
      <c r="J28" s="26">
        <v>2</v>
      </c>
      <c r="K28" s="27">
        <v>1</v>
      </c>
      <c r="L28" s="27">
        <f t="shared" si="4"/>
        <v>6</v>
      </c>
      <c r="M28" s="26">
        <v>3</v>
      </c>
      <c r="N28" s="27">
        <f t="shared" si="5"/>
        <v>18</v>
      </c>
      <c r="O28" s="29" t="str">
        <f t="shared" si="1"/>
        <v>IMPORTANTE</v>
      </c>
      <c r="P28" s="37" t="s">
        <v>67</v>
      </c>
      <c r="Q28" s="30" t="s">
        <v>25</v>
      </c>
      <c r="R28" s="27" t="s">
        <v>25</v>
      </c>
      <c r="S28" s="27" t="s">
        <v>25</v>
      </c>
      <c r="T28" s="26" t="s">
        <v>122</v>
      </c>
      <c r="U28" s="26" t="s">
        <v>142</v>
      </c>
      <c r="V28" s="26">
        <v>1</v>
      </c>
      <c r="W28" s="26">
        <v>1</v>
      </c>
      <c r="X28" s="26">
        <v>1</v>
      </c>
      <c r="Y28" s="27">
        <v>1</v>
      </c>
      <c r="Z28" s="27">
        <f t="shared" si="6"/>
        <v>4</v>
      </c>
      <c r="AA28" s="26">
        <v>3</v>
      </c>
      <c r="AB28" s="27">
        <f t="shared" si="7"/>
        <v>12</v>
      </c>
      <c r="AC28" s="29" t="str">
        <f t="shared" si="3"/>
        <v>MODERADO</v>
      </c>
    </row>
    <row r="29" spans="1:32" s="4" customForma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3"/>
      <c r="P29" s="39"/>
      <c r="Q29" s="14"/>
      <c r="R29" s="14"/>
      <c r="S29" s="14"/>
      <c r="T29" s="7"/>
      <c r="U29" s="7"/>
      <c r="V29" s="7"/>
      <c r="W29" s="7"/>
      <c r="X29" s="7"/>
      <c r="Y29" s="7"/>
      <c r="Z29" s="7"/>
      <c r="AA29" s="7"/>
      <c r="AB29" s="7"/>
      <c r="AC29" s="13"/>
      <c r="AD29" s="7"/>
      <c r="AE29" s="7"/>
      <c r="AF29" s="15"/>
    </row>
    <row r="30" spans="1:32" s="17" customFormat="1" ht="34" customHeight="1" x14ac:dyDescent="0.3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16"/>
      <c r="T30" s="16"/>
      <c r="V30" s="18"/>
      <c r="W30" s="18"/>
      <c r="X30" s="18"/>
      <c r="Y30" s="18"/>
      <c r="Z30" s="18"/>
      <c r="AA30" s="18"/>
      <c r="AB30" s="18"/>
      <c r="AC30" s="18"/>
    </row>
    <row r="31" spans="1:32" ht="90" customHeight="1" x14ac:dyDescent="0.35">
      <c r="A31" s="59" t="s">
        <v>80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32" x14ac:dyDescent="0.35">
      <c r="K32" s="19"/>
    </row>
    <row r="33" spans="1:30" ht="25" customHeight="1" x14ac:dyDescent="0.35">
      <c r="A33" s="1"/>
      <c r="C33" s="47" t="s">
        <v>26</v>
      </c>
      <c r="D33" s="47" t="s">
        <v>27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R33" s="119" t="s">
        <v>26</v>
      </c>
      <c r="S33" s="119" t="s">
        <v>28</v>
      </c>
      <c r="T33" s="119" t="s">
        <v>29</v>
      </c>
      <c r="V33" s="1"/>
      <c r="W33" s="1"/>
      <c r="X33" s="1"/>
      <c r="Y33" s="123" t="s">
        <v>29</v>
      </c>
      <c r="Z33" s="124"/>
      <c r="AA33" s="124"/>
      <c r="AB33" s="124"/>
      <c r="AC33" s="125"/>
    </row>
    <row r="34" spans="1:30" ht="25" customHeight="1" x14ac:dyDescent="0.35">
      <c r="A34" s="5"/>
      <c r="B34" s="5"/>
      <c r="C34" s="47"/>
      <c r="D34" s="20" t="s">
        <v>30</v>
      </c>
      <c r="E34" s="47" t="s">
        <v>31</v>
      </c>
      <c r="F34" s="47"/>
      <c r="G34" s="47"/>
      <c r="H34" s="47"/>
      <c r="I34" s="47"/>
      <c r="J34" s="126" t="s">
        <v>32</v>
      </c>
      <c r="K34" s="127"/>
      <c r="L34" s="127"/>
      <c r="M34" s="127"/>
      <c r="N34" s="128"/>
      <c r="O34" s="47" t="s">
        <v>33</v>
      </c>
      <c r="P34" s="47"/>
      <c r="R34" s="119"/>
      <c r="S34" s="119"/>
      <c r="T34" s="119"/>
      <c r="U34" s="5"/>
      <c r="V34" s="1"/>
      <c r="W34" s="1"/>
      <c r="X34" s="1"/>
      <c r="Y34" s="78" t="s">
        <v>34</v>
      </c>
      <c r="Z34" s="78"/>
      <c r="AA34" s="78" t="s">
        <v>35</v>
      </c>
      <c r="AB34" s="78"/>
      <c r="AC34" s="12" t="s">
        <v>36</v>
      </c>
    </row>
    <row r="35" spans="1:30" ht="25" customHeight="1" x14ac:dyDescent="0.35">
      <c r="A35" s="6"/>
      <c r="B35" s="6"/>
      <c r="C35" s="74">
        <v>1</v>
      </c>
      <c r="D35" s="118" t="s">
        <v>37</v>
      </c>
      <c r="E35" s="50" t="s">
        <v>38</v>
      </c>
      <c r="F35" s="50"/>
      <c r="G35" s="50"/>
      <c r="H35" s="50"/>
      <c r="I35" s="50"/>
      <c r="J35" s="51" t="s">
        <v>39</v>
      </c>
      <c r="K35" s="52"/>
      <c r="L35" s="52"/>
      <c r="M35" s="52"/>
      <c r="N35" s="53"/>
      <c r="O35" s="57" t="s">
        <v>40</v>
      </c>
      <c r="P35" s="58"/>
      <c r="R35" s="74">
        <v>1</v>
      </c>
      <c r="S35" s="50" t="s">
        <v>41</v>
      </c>
      <c r="T35" s="11" t="s">
        <v>42</v>
      </c>
      <c r="U35" s="6"/>
      <c r="V35" s="75" t="s">
        <v>27</v>
      </c>
      <c r="W35" s="78" t="s">
        <v>43</v>
      </c>
      <c r="X35" s="78"/>
      <c r="Y35" s="76" t="s">
        <v>44</v>
      </c>
      <c r="Z35" s="76"/>
      <c r="AA35" s="76" t="s">
        <v>81</v>
      </c>
      <c r="AB35" s="76"/>
      <c r="AC35" s="80" t="s">
        <v>82</v>
      </c>
    </row>
    <row r="36" spans="1:30" ht="25" customHeight="1" x14ac:dyDescent="0.35">
      <c r="A36" s="6"/>
      <c r="B36" s="6"/>
      <c r="C36" s="74"/>
      <c r="D36" s="118"/>
      <c r="E36" s="50"/>
      <c r="F36" s="50"/>
      <c r="G36" s="50"/>
      <c r="H36" s="50"/>
      <c r="I36" s="50"/>
      <c r="J36" s="54"/>
      <c r="K36" s="55"/>
      <c r="L36" s="55"/>
      <c r="M36" s="55"/>
      <c r="N36" s="56"/>
      <c r="O36" s="57" t="s">
        <v>45</v>
      </c>
      <c r="P36" s="58"/>
      <c r="R36" s="74"/>
      <c r="S36" s="50"/>
      <c r="T36" s="11" t="s">
        <v>46</v>
      </c>
      <c r="U36" s="6"/>
      <c r="V36" s="75"/>
      <c r="W36" s="78"/>
      <c r="X36" s="78"/>
      <c r="Y36" s="76"/>
      <c r="Z36" s="76"/>
      <c r="AA36" s="76"/>
      <c r="AB36" s="76"/>
      <c r="AC36" s="81"/>
      <c r="AD36" s="21"/>
    </row>
    <row r="37" spans="1:30" ht="25" customHeight="1" x14ac:dyDescent="0.35">
      <c r="A37" s="6"/>
      <c r="B37" s="6"/>
      <c r="C37" s="74">
        <v>2</v>
      </c>
      <c r="D37" s="118" t="s">
        <v>47</v>
      </c>
      <c r="E37" s="50" t="s">
        <v>48</v>
      </c>
      <c r="F37" s="50"/>
      <c r="G37" s="50"/>
      <c r="H37" s="50"/>
      <c r="I37" s="50"/>
      <c r="J37" s="51" t="s">
        <v>49</v>
      </c>
      <c r="K37" s="52"/>
      <c r="L37" s="52"/>
      <c r="M37" s="52"/>
      <c r="N37" s="53"/>
      <c r="O37" s="57" t="s">
        <v>50</v>
      </c>
      <c r="P37" s="58"/>
      <c r="R37" s="74">
        <v>2</v>
      </c>
      <c r="S37" s="50" t="s">
        <v>51</v>
      </c>
      <c r="T37" s="11" t="s">
        <v>52</v>
      </c>
      <c r="U37" s="6"/>
      <c r="V37" s="75"/>
      <c r="W37" s="78" t="s">
        <v>53</v>
      </c>
      <c r="X37" s="78"/>
      <c r="Y37" s="76" t="s">
        <v>83</v>
      </c>
      <c r="Z37" s="76"/>
      <c r="AA37" s="77" t="s">
        <v>54</v>
      </c>
      <c r="AB37" s="77"/>
      <c r="AC37" s="72" t="s">
        <v>84</v>
      </c>
    </row>
    <row r="38" spans="1:30" ht="25" customHeight="1" x14ac:dyDescent="0.35">
      <c r="A38" s="6"/>
      <c r="B38" s="6"/>
      <c r="C38" s="74"/>
      <c r="D38" s="118"/>
      <c r="E38" s="50"/>
      <c r="F38" s="50"/>
      <c r="G38" s="50"/>
      <c r="H38" s="50"/>
      <c r="I38" s="50"/>
      <c r="J38" s="54"/>
      <c r="K38" s="55"/>
      <c r="L38" s="55"/>
      <c r="M38" s="55"/>
      <c r="N38" s="56"/>
      <c r="O38" s="57" t="s">
        <v>55</v>
      </c>
      <c r="P38" s="58"/>
      <c r="R38" s="74"/>
      <c r="S38" s="50"/>
      <c r="T38" s="11" t="s">
        <v>56</v>
      </c>
      <c r="U38" s="6"/>
      <c r="V38" s="75"/>
      <c r="W38" s="78"/>
      <c r="X38" s="78"/>
      <c r="Y38" s="76"/>
      <c r="Z38" s="76"/>
      <c r="AA38" s="77"/>
      <c r="AB38" s="77"/>
      <c r="AC38" s="73"/>
    </row>
    <row r="39" spans="1:30" ht="25" customHeight="1" x14ac:dyDescent="0.35">
      <c r="A39" s="6"/>
      <c r="B39" s="6"/>
      <c r="C39" s="74">
        <v>3</v>
      </c>
      <c r="D39" s="118" t="s">
        <v>57</v>
      </c>
      <c r="E39" s="50" t="s">
        <v>58</v>
      </c>
      <c r="F39" s="50"/>
      <c r="G39" s="50"/>
      <c r="H39" s="50"/>
      <c r="I39" s="50"/>
      <c r="J39" s="51" t="s">
        <v>59</v>
      </c>
      <c r="K39" s="52"/>
      <c r="L39" s="52"/>
      <c r="M39" s="52"/>
      <c r="N39" s="53"/>
      <c r="O39" s="57" t="s">
        <v>60</v>
      </c>
      <c r="P39" s="58"/>
      <c r="R39" s="74">
        <v>3</v>
      </c>
      <c r="S39" s="50" t="s">
        <v>61</v>
      </c>
      <c r="T39" s="11" t="s">
        <v>62</v>
      </c>
      <c r="U39" s="6"/>
      <c r="V39" s="75"/>
      <c r="W39" s="78" t="s">
        <v>63</v>
      </c>
      <c r="X39" s="78"/>
      <c r="Y39" s="77" t="s">
        <v>54</v>
      </c>
      <c r="Z39" s="77"/>
      <c r="AA39" s="79" t="s">
        <v>85</v>
      </c>
      <c r="AB39" s="79"/>
      <c r="AC39" s="72" t="s">
        <v>86</v>
      </c>
    </row>
    <row r="40" spans="1:30" ht="25" customHeight="1" x14ac:dyDescent="0.35">
      <c r="A40" s="6"/>
      <c r="B40" s="6"/>
      <c r="C40" s="74"/>
      <c r="D40" s="118" t="s">
        <v>64</v>
      </c>
      <c r="E40" s="50"/>
      <c r="F40" s="50"/>
      <c r="G40" s="50"/>
      <c r="H40" s="50"/>
      <c r="I40" s="50"/>
      <c r="J40" s="54"/>
      <c r="K40" s="55"/>
      <c r="L40" s="55"/>
      <c r="M40" s="55"/>
      <c r="N40" s="56"/>
      <c r="O40" s="57" t="s">
        <v>65</v>
      </c>
      <c r="P40" s="58"/>
      <c r="R40" s="74"/>
      <c r="S40" s="50"/>
      <c r="T40" s="11" t="s">
        <v>66</v>
      </c>
      <c r="U40" s="6"/>
      <c r="V40" s="75"/>
      <c r="W40" s="78"/>
      <c r="X40" s="78"/>
      <c r="Y40" s="77"/>
      <c r="Z40" s="77"/>
      <c r="AA40" s="79"/>
      <c r="AB40" s="79"/>
      <c r="AC40" s="73"/>
    </row>
    <row r="41" spans="1:30" ht="14.5" customHeight="1" x14ac:dyDescent="0.35">
      <c r="A41" s="8"/>
      <c r="B41" s="7"/>
      <c r="C41" s="7"/>
      <c r="D41" s="7"/>
      <c r="E41" s="8"/>
      <c r="F41" s="8"/>
      <c r="H41" s="8"/>
      <c r="I41" s="8"/>
      <c r="J41" s="8"/>
      <c r="K41" s="8"/>
      <c r="L41" s="8"/>
      <c r="M41" s="8"/>
      <c r="N41" s="8"/>
      <c r="O41" s="9"/>
      <c r="P41" s="41"/>
      <c r="R41" s="8"/>
      <c r="S41" s="10"/>
      <c r="T41" s="8"/>
      <c r="U41" s="7"/>
      <c r="V41" s="8"/>
      <c r="W41" s="8"/>
      <c r="X41" s="8"/>
      <c r="Y41" s="8"/>
      <c r="Z41" s="8"/>
      <c r="AA41" s="8"/>
      <c r="AB41" s="8"/>
      <c r="AC41" s="9"/>
    </row>
    <row r="42" spans="1:30" x14ac:dyDescent="0.35">
      <c r="T42" s="1"/>
      <c r="U42" s="3"/>
      <c r="V42" s="1"/>
      <c r="AD42" s="4"/>
    </row>
    <row r="43" spans="1:30" ht="11.15" customHeight="1" x14ac:dyDescent="0.35"/>
    <row r="44" spans="1:30" hidden="1" x14ac:dyDescent="0.35">
      <c r="K44" s="19"/>
    </row>
    <row r="45" spans="1:30" hidden="1" x14ac:dyDescent="0.35">
      <c r="K45" s="19"/>
    </row>
    <row r="46" spans="1:30" hidden="1" x14ac:dyDescent="0.35">
      <c r="K46" s="19"/>
    </row>
    <row r="47" spans="1:30" hidden="1" x14ac:dyDescent="0.35">
      <c r="K47" s="19"/>
    </row>
    <row r="48" spans="1:30" x14ac:dyDescent="0.35">
      <c r="B48" s="7"/>
    </row>
    <row r="49" spans="3:30" ht="142" customHeight="1" x14ac:dyDescent="0.4">
      <c r="C49" s="113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5"/>
      <c r="P49" s="42"/>
      <c r="Q49" s="113"/>
      <c r="R49" s="114"/>
      <c r="S49" s="114"/>
      <c r="T49" s="115"/>
      <c r="U49" s="104">
        <v>45680</v>
      </c>
      <c r="V49" s="105"/>
      <c r="W49" s="106"/>
    </row>
    <row r="50" spans="3:30" ht="109.5" customHeight="1" x14ac:dyDescent="0.35">
      <c r="C50" s="110" t="s">
        <v>163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  <c r="P50" s="43" t="s">
        <v>149</v>
      </c>
      <c r="Q50" s="110" t="s">
        <v>148</v>
      </c>
      <c r="R50" s="111"/>
      <c r="S50" s="111"/>
      <c r="T50" s="112"/>
      <c r="U50" s="107"/>
      <c r="V50" s="108"/>
      <c r="W50" s="109"/>
      <c r="AD50" s="4"/>
    </row>
    <row r="51" spans="3:30" ht="18" x14ac:dyDescent="0.35">
      <c r="C51" s="117" t="s">
        <v>71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44" t="s">
        <v>146</v>
      </c>
      <c r="Q51" s="116" t="s">
        <v>147</v>
      </c>
      <c r="R51" s="116"/>
      <c r="S51" s="116"/>
      <c r="T51" s="116"/>
      <c r="U51" s="101" t="s">
        <v>87</v>
      </c>
      <c r="V51" s="102"/>
      <c r="W51" s="103"/>
    </row>
  </sheetData>
  <mergeCells count="86">
    <mergeCell ref="Y35:Z36"/>
    <mergeCell ref="T33:T34"/>
    <mergeCell ref="G26:G28"/>
    <mergeCell ref="J35:N36"/>
    <mergeCell ref="Q5:U5"/>
    <mergeCell ref="V5:AC5"/>
    <mergeCell ref="Y33:AC33"/>
    <mergeCell ref="E34:I34"/>
    <mergeCell ref="J34:N34"/>
    <mergeCell ref="O34:P34"/>
    <mergeCell ref="Y34:Z34"/>
    <mergeCell ref="AA34:AB34"/>
    <mergeCell ref="R33:R34"/>
    <mergeCell ref="S33:S34"/>
    <mergeCell ref="E26:E27"/>
    <mergeCell ref="F26:F28"/>
    <mergeCell ref="C39:C40"/>
    <mergeCell ref="S35:S36"/>
    <mergeCell ref="O35:P35"/>
    <mergeCell ref="C35:C36"/>
    <mergeCell ref="C37:C38"/>
    <mergeCell ref="O37:P37"/>
    <mergeCell ref="O38:P38"/>
    <mergeCell ref="D39:D40"/>
    <mergeCell ref="E39:I40"/>
    <mergeCell ref="J39:N40"/>
    <mergeCell ref="O39:P39"/>
    <mergeCell ref="O40:P40"/>
    <mergeCell ref="D35:D36"/>
    <mergeCell ref="E35:I36"/>
    <mergeCell ref="D37:D38"/>
    <mergeCell ref="R35:R36"/>
    <mergeCell ref="U51:W51"/>
    <mergeCell ref="U49:W50"/>
    <mergeCell ref="C50:O50"/>
    <mergeCell ref="C49:O49"/>
    <mergeCell ref="Q50:T50"/>
    <mergeCell ref="Q49:T49"/>
    <mergeCell ref="Q51:T51"/>
    <mergeCell ref="C51:O51"/>
    <mergeCell ref="A3:B3"/>
    <mergeCell ref="C3:AC3"/>
    <mergeCell ref="A4:B4"/>
    <mergeCell ref="C4:K4"/>
    <mergeCell ref="L4:O4"/>
    <mergeCell ref="P4:S4"/>
    <mergeCell ref="T4:U4"/>
    <mergeCell ref="V4:AC4"/>
    <mergeCell ref="A1:B2"/>
    <mergeCell ref="C1:U2"/>
    <mergeCell ref="V1:Z1"/>
    <mergeCell ref="AA1:AC1"/>
    <mergeCell ref="V2:Z2"/>
    <mergeCell ref="AA2:AC2"/>
    <mergeCell ref="AC39:AC40"/>
    <mergeCell ref="R39:R40"/>
    <mergeCell ref="V35:V40"/>
    <mergeCell ref="AA35:AB36"/>
    <mergeCell ref="Y37:Z38"/>
    <mergeCell ref="AA37:AB38"/>
    <mergeCell ref="W39:X40"/>
    <mergeCell ref="W35:X36"/>
    <mergeCell ref="W37:X38"/>
    <mergeCell ref="Y39:Z40"/>
    <mergeCell ref="AA39:AB40"/>
    <mergeCell ref="AC35:AC36"/>
    <mergeCell ref="AC37:AC38"/>
    <mergeCell ref="S39:S40"/>
    <mergeCell ref="R37:R38"/>
    <mergeCell ref="S37:S38"/>
    <mergeCell ref="C33:C34"/>
    <mergeCell ref="D33:P33"/>
    <mergeCell ref="G5:G6"/>
    <mergeCell ref="E37:I38"/>
    <mergeCell ref="J37:N38"/>
    <mergeCell ref="O36:P36"/>
    <mergeCell ref="A31:T31"/>
    <mergeCell ref="A30:R30"/>
    <mergeCell ref="H5:O5"/>
    <mergeCell ref="P5:P6"/>
    <mergeCell ref="A7:A13"/>
    <mergeCell ref="A14:A22"/>
    <mergeCell ref="A25:A28"/>
    <mergeCell ref="A5:D5"/>
    <mergeCell ref="F5:F6"/>
    <mergeCell ref="A23:A24"/>
  </mergeCells>
  <conditionalFormatting sqref="O7:O28 AC7:AC28">
    <cfRule type="containsText" dxfId="73" priority="2453" operator="containsText" text="MODERADO">
      <formula>NOT(ISERROR(SEARCH("MODERADO",O7)))</formula>
    </cfRule>
    <cfRule type="containsText" dxfId="72" priority="2454" operator="containsText" text="TOLERABLE">
      <formula>NOT(ISERROR(SEARCH("TOLERABLE",O7)))</formula>
    </cfRule>
  </conditionalFormatting>
  <conditionalFormatting sqref="O7:O29">
    <cfRule type="containsText" dxfId="71" priority="2412" operator="containsText" text="TRIVIAL">
      <formula>NOT(ISERROR(SEARCH("TRIVIAL",O7)))</formula>
    </cfRule>
    <cfRule type="containsText" dxfId="70" priority="2417" operator="containsText" text="INTOLERABLE">
      <formula>NOT(ISERROR(SEARCH("INTOLERABLE",O7)))</formula>
    </cfRule>
  </conditionalFormatting>
  <conditionalFormatting sqref="O29">
    <cfRule type="containsText" dxfId="69" priority="2396" operator="containsText" text="TRIVIAL">
      <formula>NOT(ISERROR(SEARCH("TRIVIAL",O29)))</formula>
    </cfRule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NOT(ISERROR(SEARCH("IMPORTANTE",O29)))</formula>
    </cfRule>
    <cfRule type="beginsWith" dxfId="65" priority="2400" operator="beginsWith" text="INTOLERABLE">
      <formula>LEFT(O29,LEN("INTOLERABLE"))="INTOLERABLE"</formula>
    </cfRule>
    <cfRule type="containsText" dxfId="64" priority="2399" operator="containsText" text="IMPORTANTE">
      <formula>NOT(ISERROR(SEARCH("IMPORTANTE",O29)))</formula>
    </cfRule>
    <cfRule type="containsText" dxfId="63" priority="2416" operator="containsText" text="TOLERABLE">
      <formula>NOT(ISERROR(SEARCH("TOLERABLE",O29)))</formula>
    </cfRule>
    <cfRule type="containsText" dxfId="62" priority="2398" operator="containsText" text="MODERADO">
      <formula>NOT(ISERROR(SEARCH("MODERADO",O29)))</formula>
    </cfRule>
    <cfRule type="beginsWith" dxfId="61" priority="2397" operator="beginsWith" text="TOLERABLE">
      <formula>LEFT(O29,LEN("TOLERABLE"))="TOLERABLE"</formula>
    </cfRule>
    <cfRule type="cellIs" dxfId="60" priority="2395" operator="greaterThan">
      <formula>5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59" priority="2420" operator="containsText" text="TOLERABLE">
      <formula>NOT(ISERROR(SEARCH("TOLERABLE",O29)))</formula>
    </cfRule>
    <cfRule type="containsText" dxfId="58" priority="2419" operator="containsText" text="MODERADO">
      <formula>NOT(ISERROR(SEARCH("MODERADO",O29)))</formula>
    </cfRule>
    <cfRule type="containsText" dxfId="57" priority="2418" operator="containsText" text="IMPORTANTE">
      <formula>NOT(ISERROR(SEARCH("IMPORTANTE",O29)))</formula>
    </cfRule>
    <cfRule type="containsText" dxfId="56" priority="2415" operator="containsText" text="MODERADO">
      <formula>NOT(ISERROR(SEARCH("MODERADO",O29)))</formula>
    </cfRule>
    <cfRule type="containsText" dxfId="55" priority="2414" operator="containsText" text="IMPORTANTE">
      <formula>NOT(ISERROR(SEARCH("IMPORTANTE",O29)))</formula>
    </cfRule>
    <cfRule type="containsText" dxfId="54" priority="2413" operator="containsText" text="INTOLERABLE">
      <formula>NOT(ISERROR(SEARCH("INTOLERABLE",O29)))</formula>
    </cfRule>
  </conditionalFormatting>
  <conditionalFormatting sqref="O41 AC41">
    <cfRule type="cellIs" dxfId="53" priority="2357" operator="greaterThan">
      <formula>5</formula>
    </cfRule>
    <cfRule type="cellIs" dxfId="52" priority="2385" operator="between">
      <formula>5</formula>
      <formula>9</formula>
    </cfRule>
    <cfRule type="containsText" dxfId="51" priority="2380" operator="containsText" text="MODERADO">
      <formula>NOT(ISERROR(SEARCH("MODERADO",O41)))</formula>
    </cfRule>
    <cfRule type="containsText" dxfId="50" priority="2381" operator="containsText" text="IMPORTANTE">
      <formula>NOT(ISERROR(SEARCH("IMPORTANTE",O41)))</formula>
    </cfRule>
    <cfRule type="beginsWith" dxfId="49" priority="2382" operator="beginsWith" text="INTOLERABLE">
      <formula>LEFT(O41,LEN("INTOLERABLE"))="INTOLERABLE"</formula>
    </cfRule>
    <cfRule type="containsText" dxfId="48" priority="2383" operator="containsText" text="IMPORTANTE">
      <formula>NOT(ISERROR(SEARCH("IMPORTANTE",O41)))</formula>
    </cfRule>
    <cfRule type="cellIs" dxfId="47" priority="2384" operator="equal">
      <formula>"MODERADO"</formula>
    </cfRule>
  </conditionalFormatting>
  <conditionalFormatting sqref="O41">
    <cfRule type="containsText" dxfId="46" priority="2358" operator="containsText" text="TRIVIAL">
      <formula>NOT(ISERROR(SEARCH("TRIVIAL",O41)))</formula>
    </cfRule>
    <cfRule type="containsText" dxfId="45" priority="2359" operator="containsText" text="INTOLERABLE">
      <formula>NOT(ISERROR(SEARCH("INTOLERABLE",O41)))</formula>
    </cfRule>
    <cfRule type="containsText" dxfId="44" priority="2360" operator="containsText" text="IMPORTANTE">
      <formula>NOT(ISERROR(SEARCH("IMPORTANTE",O41)))</formula>
    </cfRule>
    <cfRule type="containsText" dxfId="43" priority="2361" operator="containsText" text="MODERADO">
      <formula>NOT(ISERROR(SEARCH("MODERADO",O41)))</formula>
    </cfRule>
    <cfRule type="containsText" dxfId="42" priority="2362" operator="containsText" text="TOLERABLE">
      <formula>NOT(ISERROR(SEARCH("TOLERABLE",O41)))</formula>
    </cfRule>
    <cfRule type="containsText" dxfId="41" priority="2363" operator="containsText" text="INTOLERABLE">
      <formula>NOT(ISERROR(SEARCH("INTOLERABLE",O41)))</formula>
    </cfRule>
    <cfRule type="containsText" dxfId="40" priority="2364" operator="containsText" text="IMPORTANTE">
      <formula>NOT(ISERROR(SEARCH("IMPORTANTE",O41)))</formula>
    </cfRule>
    <cfRule type="containsText" dxfId="39" priority="2365" operator="containsText" text="MODERADO">
      <formula>NOT(ISERROR(SEARCH("MODERADO",O41)))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8" priority="2366" operator="containsText" text="TOLERABLE">
      <formula>NOT(ISERROR(SEARCH("TOLERABLE",O41)))</formula>
    </cfRule>
  </conditionalFormatting>
  <conditionalFormatting sqref="AC7:AC28 O7:O28">
    <cfRule type="containsText" dxfId="37" priority="2452" operator="containsText" text="IMPORTANTE">
      <formula>NOT(ISERROR(SEARCH("IMPORTANTE",O7)))</formula>
    </cfRule>
  </conditionalFormatting>
  <conditionalFormatting sqref="AC7:AC29">
    <cfRule type="containsText" dxfId="36" priority="2427" operator="containsText" text="INTOLERABLE">
      <formula>NOT(ISERROR(SEARCH("INTOLERABLE",AC7)))</formula>
    </cfRule>
    <cfRule type="containsText" dxfId="35" priority="2422" operator="containsText" text="TRIVIAL">
      <formula>NOT(ISERROR(SEARCH("TRIVIAL",AC7)))</formula>
    </cfRule>
  </conditionalFormatting>
  <conditionalFormatting sqref="AC29">
    <cfRule type="containsText" dxfId="34" priority="2425" operator="containsText" text="MODERADO">
      <formula>NOT(ISERROR(SEARCH("MODERADO",AC29)))</formula>
    </cfRule>
    <cfRule type="cellIs" dxfId="33" priority="2394" operator="between">
      <formula>5</formula>
      <formula>9</formula>
    </cfRule>
    <cfRule type="cellIs" dxfId="32" priority="2393" operator="equal">
      <formula>"MODERADO"</formula>
    </cfRule>
    <cfRule type="containsText" dxfId="31" priority="2392" operator="containsText" text="IMPORTANTE">
      <formula>NOT(ISERROR(SEARCH("IMPORTANTE",AC29)))</formula>
    </cfRule>
    <cfRule type="beginsWith" dxfId="30" priority="2391" operator="beginsWith" text="INTOLERABLE">
      <formula>LEFT(AC29,LEN("INTOLERABLE"))="INTOLERABLE"</formula>
    </cfRule>
    <cfRule type="containsText" dxfId="29" priority="2390" operator="containsText" text="IMPORTANTE">
      <formula>NOT(ISERROR(SEARCH("IMPORTANTE",AC29)))</formula>
    </cfRule>
    <cfRule type="containsText" dxfId="28" priority="2389" operator="containsText" text="MODERADO">
      <formula>NOT(ISERROR(SEARCH("MODERADO",AC29)))</formula>
    </cfRule>
    <cfRule type="beginsWith" dxfId="27" priority="2388" operator="beginsWith" text="TOLERABLE">
      <formula>LEFT(AC29,LEN("TOLERABLE"))="TOLERABLE"</formula>
    </cfRule>
    <cfRule type="containsText" dxfId="26" priority="2429" operator="containsText" text="MODERADO">
      <formula>NOT(ISERROR(SEARCH("MODERADO",AC29)))</formula>
    </cfRule>
    <cfRule type="containsText" dxfId="25" priority="2428" operator="containsText" text="IMPORTANTE">
      <formula>NOT(ISERROR(SEARCH("IMPORTANTE",AC29)))</formula>
    </cfRule>
    <cfRule type="containsText" dxfId="24" priority="2426" operator="containsText" text="TOLERABLE">
      <formula>NOT(ISERROR(SEARCH("TOLERABLE",AC29)))</formula>
    </cfRule>
    <cfRule type="containsText" dxfId="23" priority="2387" operator="containsText" text="TRIVIAL">
      <formula>NOT(ISERROR(SEARCH("TRIVIAL",AC29)))</formula>
    </cfRule>
    <cfRule type="containsText" dxfId="22" priority="2424" operator="containsText" text="IMPORTANTE">
      <formula>NOT(ISERROR(SEARCH("IMPORTANTE",AC29)))</formula>
    </cfRule>
    <cfRule type="containsText" dxfId="21" priority="2423" operator="containsText" text="INTOLERABLE">
      <formula>NOT(ISERROR(SEARCH("INTOLERABLE",AC29)))</formula>
    </cfRule>
    <cfRule type="cellIs" dxfId="20" priority="2386" operator="greaterThan">
      <formula>5</formula>
    </cfRule>
    <cfRule type="containsText" dxfId="19" priority="2430" operator="containsText" text="TOLERABLE">
      <formula>NOT(ISERROR(SEARCH("TOLERABLE",AC29)))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41 O41">
    <cfRule type="containsText" dxfId="18" priority="2378" operator="containsText" text="TRIVIAL">
      <formula>NOT(ISERROR(SEARCH("TRIVIAL",O41)))</formula>
    </cfRule>
    <cfRule type="beginsWith" dxfId="17" priority="2379" operator="beginsWith" text="TOLERABLE">
      <formula>LEFT(O41,LEN("TOLERABLE"))="TOLERABLE"</formula>
    </cfRule>
  </conditionalFormatting>
  <conditionalFormatting sqref="AC41">
    <cfRule type="containsText" dxfId="16" priority="2375" operator="containsText" text="MODERADO">
      <formula>NOT(ISERROR(SEARCH("MODERADO",AC41)))</formula>
    </cfRule>
    <cfRule type="containsText" dxfId="15" priority="2374" operator="containsText" text="IMPORTANTE">
      <formula>NOT(ISERROR(SEARCH("IMPORTANTE",AC41)))</formula>
    </cfRule>
    <cfRule type="containsText" dxfId="14" priority="2373" operator="containsText" text="INTOLERABLE">
      <formula>NOT(ISERROR(SEARCH("INTOLERABLE",AC41)))</formula>
    </cfRule>
    <cfRule type="containsText" dxfId="13" priority="2372" operator="containsText" text="TOLERABLE">
      <formula>NOT(ISERROR(SEARCH("TOLERABLE",AC41)))</formula>
    </cfRule>
    <cfRule type="containsText" dxfId="12" priority="2371" operator="containsText" text="MODERADO">
      <formula>NOT(ISERROR(SEARCH("MODERADO",AC41)))</formula>
    </cfRule>
    <cfRule type="containsText" dxfId="11" priority="2369" operator="containsText" text="INTOLERABLE">
      <formula>NOT(ISERROR(SEARCH("INTOLERABLE",AC41)))</formula>
    </cfRule>
    <cfRule type="containsText" dxfId="10" priority="2368" operator="containsText" text="TRIVIAL">
      <formula>NOT(ISERROR(SEARCH("TRIVIAL",AC41)))</formula>
    </cfRule>
    <cfRule type="containsText" dxfId="9" priority="2376" operator="containsText" text="TOLERABLE">
      <formula>NOT(ISERROR(SEARCH("TOLERABLE",AC41)))</formula>
    </cfRule>
    <cfRule type="containsText" dxfId="8" priority="2370" operator="containsText" text="IMPORTANTE">
      <formula>NOT(ISERROR(SEARCH("IMPORTANTE",AC41)))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</conditionalFormatting>
  <conditionalFormatting sqref="AE29">
    <cfRule type="containsText" dxfId="7" priority="2406" operator="containsText" text="MODERADO">
      <formula>NOT(ISERROR(SEARCH("MODERADO",AE29)))</formula>
    </cfRule>
    <cfRule type="beginsWith" dxfId="6" priority="2405" operator="beginsWith" text="TOLERABLE">
      <formula>LEFT(AE29,LEN("TOLERABLE"))="TOLERABLE"</formula>
    </cfRule>
    <cfRule type="containsText" dxfId="5" priority="2404" operator="containsText" text="TRIVIAL">
      <formula>NOT(ISERROR(SEARCH("TRIVIAL",AE29)))</formula>
    </cfRule>
    <cfRule type="cellIs" dxfId="4" priority="2411" operator="between">
      <formula>5</formula>
      <formula>9</formula>
    </cfRule>
    <cfRule type="cellIs" dxfId="3" priority="2410" operator="equal">
      <formula>"MODERADO"</formula>
    </cfRule>
    <cfRule type="containsText" dxfId="2" priority="2409" operator="containsText" text="IMPORTANTE">
      <formula>NOT(ISERROR(SEARCH("IMPORTANTE",AE29)))</formula>
    </cfRule>
    <cfRule type="beginsWith" dxfId="1" priority="2408" operator="beginsWith" text="INTOLERABLE">
      <formula>LEFT(AE29,LEN("INTOLERABLE"))="INTOLERABLE"</formula>
    </cfRule>
    <cfRule type="containsText" dxfId="0" priority="2407" operator="containsText" text="IMPORTANTE">
      <formula>NOT(ISERROR(SEARCH("IMPORTANTE",AE29)))</formula>
    </cfRule>
  </conditionalFormatting>
  <pageMargins left="0.7" right="0.7" top="0.75" bottom="0.75" header="0.3" footer="0.3"/>
  <pageSetup paperSize="9" scale="22" fitToHeight="0" orientation="landscape" horizontalDpi="300" verticalDpi="3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O29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O41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AC29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 TAMBOR DE VOLTEO</vt:lpstr>
      <vt:lpstr>'OP TAMBOR DE VOLTEO'!Área_de_impresión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2023-06-19T16:06:17Z</cp:lastPrinted>
  <dcterms:created xsi:type="dcterms:W3CDTF">2020-04-22T04:12:44Z</dcterms:created>
  <dcterms:modified xsi:type="dcterms:W3CDTF">2025-02-05T22:00:52Z</dcterms:modified>
</cp:coreProperties>
</file>